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-60" windowWidth="13350" windowHeight="6960"/>
  </bookViews>
  <sheets>
    <sheet name="1400" sheetId="1" r:id="rId1"/>
    <sheet name="ต้นฉบับpowerpoint" sheetId="2" r:id="rId2"/>
  </sheets>
  <calcPr calcId="144525"/>
</workbook>
</file>

<file path=xl/calcChain.xml><?xml version="1.0" encoding="utf-8"?>
<calcChain xmlns="http://schemas.openxmlformats.org/spreadsheetml/2006/main">
  <c r="O205" i="1" l="1"/>
  <c r="O124" i="1"/>
  <c r="O137" i="1"/>
  <c r="O188" i="1"/>
  <c r="O222" i="1"/>
  <c r="O239" i="1"/>
  <c r="O103" i="1"/>
  <c r="P34" i="1"/>
  <c r="N34" i="1"/>
  <c r="O18" i="1"/>
  <c r="P17" i="1"/>
  <c r="N17" i="1"/>
  <c r="O130" i="1" l="1"/>
  <c r="O12" i="1" l="1"/>
  <c r="T11" i="1"/>
  <c r="O46" i="1"/>
  <c r="Q17" i="1"/>
  <c r="O13" i="1"/>
  <c r="O14" i="1"/>
  <c r="O15" i="1"/>
  <c r="O16" i="1"/>
  <c r="O5" i="1"/>
  <c r="N85" i="1" l="1"/>
  <c r="N68" i="1"/>
  <c r="B2" i="2"/>
  <c r="N187" i="1" l="1"/>
  <c r="N153" i="1"/>
  <c r="N119" i="1"/>
  <c r="N102" i="1"/>
  <c r="N51" i="1"/>
  <c r="Q272" i="1" l="1"/>
  <c r="Q255" i="1"/>
  <c r="Q238" i="1"/>
  <c r="Q221" i="1"/>
  <c r="Q204" i="1"/>
  <c r="Q187" i="1"/>
  <c r="Q170" i="1"/>
  <c r="Q153" i="1"/>
  <c r="Q136" i="1"/>
  <c r="Q119" i="1"/>
  <c r="Q102" i="1"/>
  <c r="Q85" i="1"/>
  <c r="Q68" i="1"/>
  <c r="Q51" i="1"/>
  <c r="Q34" i="1"/>
  <c r="O56" i="1" l="1"/>
  <c r="O293" i="1"/>
  <c r="O294" i="1" l="1"/>
  <c r="P261" i="1" l="1"/>
  <c r="P262" i="1"/>
  <c r="P263" i="1"/>
  <c r="P264" i="1"/>
  <c r="P265" i="1"/>
  <c r="P266" i="1"/>
  <c r="P267" i="1"/>
  <c r="P268" i="1"/>
  <c r="P269" i="1"/>
  <c r="P270" i="1"/>
  <c r="P271" i="1"/>
  <c r="P272" i="1"/>
  <c r="C17" i="2" s="1"/>
  <c r="P260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C16" i="2" s="1"/>
  <c r="P243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C15" i="2" s="1"/>
  <c r="P226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C14" i="2" s="1"/>
  <c r="P209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C13" i="2" s="1"/>
  <c r="P192" i="1"/>
  <c r="P184" i="1"/>
  <c r="P175" i="1"/>
  <c r="P176" i="1"/>
  <c r="P177" i="1"/>
  <c r="P178" i="1"/>
  <c r="P179" i="1"/>
  <c r="P180" i="1"/>
  <c r="P181" i="1"/>
  <c r="P182" i="1"/>
  <c r="P183" i="1"/>
  <c r="P185" i="1"/>
  <c r="P186" i="1"/>
  <c r="P187" i="1"/>
  <c r="C12" i="2" s="1"/>
  <c r="P159" i="1"/>
  <c r="P160" i="1"/>
  <c r="P161" i="1"/>
  <c r="P162" i="1"/>
  <c r="P163" i="1"/>
  <c r="P164" i="1"/>
  <c r="P165" i="1"/>
  <c r="P166" i="1"/>
  <c r="P167" i="1"/>
  <c r="P168" i="1"/>
  <c r="P169" i="1"/>
  <c r="P170" i="1"/>
  <c r="C11" i="2" s="1"/>
  <c r="P158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C10" i="2" s="1"/>
  <c r="P141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C9" i="2" s="1"/>
  <c r="P124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C8" i="2" s="1"/>
  <c r="P107" i="1"/>
  <c r="P102" i="1"/>
  <c r="C7" i="2" s="1"/>
  <c r="P91" i="1"/>
  <c r="P92" i="1"/>
  <c r="P93" i="1"/>
  <c r="P94" i="1"/>
  <c r="P95" i="1"/>
  <c r="P96" i="1"/>
  <c r="P97" i="1"/>
  <c r="P98" i="1"/>
  <c r="P99" i="1"/>
  <c r="P100" i="1"/>
  <c r="P101" i="1"/>
  <c r="P90" i="1"/>
  <c r="P74" i="1"/>
  <c r="P75" i="1"/>
  <c r="P76" i="1"/>
  <c r="P77" i="1"/>
  <c r="P78" i="1"/>
  <c r="P79" i="1"/>
  <c r="P80" i="1"/>
  <c r="P81" i="1"/>
  <c r="P82" i="1"/>
  <c r="P83" i="1"/>
  <c r="P84" i="1"/>
  <c r="P85" i="1"/>
  <c r="C6" i="2" s="1"/>
  <c r="P73" i="1"/>
  <c r="P68" i="1"/>
  <c r="C5" i="2" s="1"/>
  <c r="P57" i="1"/>
  <c r="P58" i="1"/>
  <c r="P59" i="1"/>
  <c r="P60" i="1"/>
  <c r="P61" i="1"/>
  <c r="P62" i="1"/>
  <c r="P63" i="1"/>
  <c r="P64" i="1"/>
  <c r="P65" i="1"/>
  <c r="P66" i="1"/>
  <c r="P67" i="1"/>
  <c r="P56" i="1"/>
  <c r="P40" i="1"/>
  <c r="P41" i="1"/>
  <c r="P42" i="1"/>
  <c r="P43" i="1"/>
  <c r="P44" i="1"/>
  <c r="P45" i="1"/>
  <c r="P46" i="1"/>
  <c r="P47" i="1"/>
  <c r="P48" i="1"/>
  <c r="P49" i="1"/>
  <c r="P50" i="1"/>
  <c r="P51" i="1"/>
  <c r="C4" i="2" s="1"/>
  <c r="P39" i="1"/>
  <c r="C3" i="2"/>
  <c r="P23" i="1"/>
  <c r="P24" i="1"/>
  <c r="P25" i="1"/>
  <c r="P26" i="1"/>
  <c r="P27" i="1"/>
  <c r="P28" i="1"/>
  <c r="P29" i="1"/>
  <c r="P30" i="1"/>
  <c r="P31" i="1"/>
  <c r="P32" i="1"/>
  <c r="P33" i="1"/>
  <c r="P22" i="1"/>
  <c r="C2" i="2"/>
  <c r="P6" i="1"/>
  <c r="P7" i="1"/>
  <c r="P8" i="1"/>
  <c r="P9" i="1"/>
  <c r="P10" i="1"/>
  <c r="P11" i="1"/>
  <c r="P12" i="1"/>
  <c r="P13" i="1"/>
  <c r="P14" i="1"/>
  <c r="P15" i="1"/>
  <c r="P16" i="1"/>
  <c r="P5" i="1"/>
  <c r="C18" i="2" l="1"/>
  <c r="C19" i="2" s="1"/>
  <c r="O261" i="1"/>
  <c r="O262" i="1"/>
  <c r="O263" i="1"/>
  <c r="O264" i="1"/>
  <c r="O265" i="1"/>
  <c r="O266" i="1"/>
  <c r="O267" i="1"/>
  <c r="O268" i="1"/>
  <c r="O269" i="1"/>
  <c r="O270" i="1"/>
  <c r="O271" i="1"/>
  <c r="O260" i="1"/>
  <c r="O244" i="1"/>
  <c r="O245" i="1"/>
  <c r="O246" i="1"/>
  <c r="O247" i="1"/>
  <c r="O248" i="1"/>
  <c r="O249" i="1"/>
  <c r="O250" i="1"/>
  <c r="O251" i="1"/>
  <c r="O252" i="1"/>
  <c r="O253" i="1"/>
  <c r="O254" i="1"/>
  <c r="O243" i="1"/>
  <c r="O227" i="1"/>
  <c r="O228" i="1"/>
  <c r="O229" i="1"/>
  <c r="O230" i="1"/>
  <c r="O231" i="1"/>
  <c r="O232" i="1"/>
  <c r="O233" i="1"/>
  <c r="O234" i="1"/>
  <c r="O235" i="1"/>
  <c r="O236" i="1"/>
  <c r="O237" i="1"/>
  <c r="O226" i="1"/>
  <c r="B17" i="2"/>
  <c r="O220" i="1"/>
  <c r="O203" i="1"/>
  <c r="O186" i="1"/>
  <c r="O210" i="1"/>
  <c r="O211" i="1"/>
  <c r="O212" i="1"/>
  <c r="O213" i="1"/>
  <c r="O214" i="1"/>
  <c r="O215" i="1"/>
  <c r="O216" i="1"/>
  <c r="O217" i="1"/>
  <c r="O218" i="1"/>
  <c r="O219" i="1"/>
  <c r="O209" i="1"/>
  <c r="O192" i="1"/>
  <c r="O175" i="1"/>
  <c r="B16" i="2"/>
  <c r="B15" i="2"/>
  <c r="B14" i="2"/>
  <c r="B13" i="2"/>
  <c r="O200" i="1"/>
  <c r="O201" i="1"/>
  <c r="O202" i="1"/>
  <c r="O168" i="1"/>
  <c r="O169" i="1"/>
  <c r="O152" i="1"/>
  <c r="O133" i="1"/>
  <c r="O134" i="1"/>
  <c r="O135" i="1"/>
  <c r="O117" i="1"/>
  <c r="O118" i="1"/>
  <c r="O84" i="1"/>
  <c r="O83" i="1"/>
  <c r="O67" i="1"/>
  <c r="O50" i="1"/>
  <c r="O193" i="1" l="1"/>
  <c r="O194" i="1"/>
  <c r="O195" i="1"/>
  <c r="O196" i="1"/>
  <c r="O197" i="1"/>
  <c r="O198" i="1"/>
  <c r="O199" i="1"/>
  <c r="O176" i="1"/>
  <c r="O177" i="1"/>
  <c r="O178" i="1"/>
  <c r="O179" i="1"/>
  <c r="O180" i="1"/>
  <c r="O181" i="1"/>
  <c r="O182" i="1"/>
  <c r="O183" i="1"/>
  <c r="O184" i="1"/>
  <c r="O185" i="1"/>
  <c r="B12" i="2"/>
  <c r="O159" i="1"/>
  <c r="O160" i="1"/>
  <c r="O161" i="1"/>
  <c r="O162" i="1"/>
  <c r="O163" i="1"/>
  <c r="O164" i="1"/>
  <c r="O165" i="1"/>
  <c r="O166" i="1"/>
  <c r="O167" i="1"/>
  <c r="B11" i="2"/>
  <c r="O158" i="1"/>
  <c r="O33" i="1"/>
  <c r="B3" i="2"/>
  <c r="B9" i="2"/>
  <c r="B10" i="2"/>
  <c r="O142" i="1"/>
  <c r="O143" i="1"/>
  <c r="O144" i="1"/>
  <c r="O145" i="1"/>
  <c r="O146" i="1"/>
  <c r="O147" i="1"/>
  <c r="O148" i="1"/>
  <c r="O149" i="1"/>
  <c r="O150" i="1"/>
  <c r="O151" i="1"/>
  <c r="O141" i="1"/>
  <c r="B8" i="2"/>
  <c r="O108" i="1"/>
  <c r="O109" i="1"/>
  <c r="O110" i="1"/>
  <c r="O111" i="1"/>
  <c r="O112" i="1"/>
  <c r="O113" i="1"/>
  <c r="O114" i="1"/>
  <c r="O115" i="1"/>
  <c r="O116" i="1"/>
  <c r="O107" i="1"/>
  <c r="B6" i="2"/>
  <c r="O91" i="1"/>
  <c r="O92" i="1"/>
  <c r="O93" i="1"/>
  <c r="O94" i="1"/>
  <c r="O95" i="1"/>
  <c r="O96" i="1"/>
  <c r="O97" i="1"/>
  <c r="O98" i="1"/>
  <c r="O99" i="1"/>
  <c r="O100" i="1"/>
  <c r="O101" i="1"/>
  <c r="O90" i="1"/>
  <c r="O81" i="1"/>
  <c r="O74" i="1"/>
  <c r="O75" i="1"/>
  <c r="O76" i="1"/>
  <c r="O77" i="1"/>
  <c r="O78" i="1"/>
  <c r="O79" i="1"/>
  <c r="O80" i="1"/>
  <c r="O82" i="1"/>
  <c r="O73" i="1"/>
  <c r="O65" i="1"/>
  <c r="O66" i="1"/>
  <c r="O57" i="1"/>
  <c r="O58" i="1"/>
  <c r="O59" i="1"/>
  <c r="O60" i="1"/>
  <c r="O61" i="1"/>
  <c r="O62" i="1"/>
  <c r="O63" i="1"/>
  <c r="O64" i="1"/>
  <c r="B5" i="2"/>
  <c r="B4" i="2"/>
  <c r="O49" i="1"/>
  <c r="O48" i="1"/>
  <c r="O40" i="1"/>
  <c r="O41" i="1"/>
  <c r="O42" i="1"/>
  <c r="O43" i="1"/>
  <c r="O44" i="1"/>
  <c r="O45" i="1"/>
  <c r="O47" i="1"/>
  <c r="O39" i="1"/>
  <c r="O23" i="1"/>
  <c r="O24" i="1"/>
  <c r="O25" i="1"/>
  <c r="O26" i="1"/>
  <c r="O27" i="1"/>
  <c r="O28" i="1"/>
  <c r="O29" i="1"/>
  <c r="O30" i="1"/>
  <c r="O31" i="1"/>
  <c r="O32" i="1"/>
  <c r="O22" i="1"/>
  <c r="O7" i="1"/>
  <c r="O8" i="1"/>
  <c r="O9" i="1"/>
  <c r="O10" i="1"/>
  <c r="O11" i="1"/>
  <c r="O6" i="1"/>
  <c r="O69" i="1" l="1"/>
  <c r="B7" i="2"/>
  <c r="B18" i="2" s="1"/>
  <c r="B19" i="2" s="1"/>
  <c r="O132" i="1"/>
  <c r="C1" i="1"/>
  <c r="O131" i="1" l="1"/>
  <c r="O129" i="1"/>
  <c r="O128" i="1"/>
  <c r="O127" i="1"/>
  <c r="O126" i="1"/>
  <c r="O125" i="1"/>
</calcChain>
</file>

<file path=xl/comments1.xml><?xml version="1.0" encoding="utf-8"?>
<comments xmlns="http://schemas.openxmlformats.org/spreadsheetml/2006/main">
  <authors>
    <author>Computer</author>
  </authors>
  <commentList>
    <comment ref="C2" authorId="0">
      <text>
        <r>
          <rPr>
            <sz val="12"/>
            <color indexed="81"/>
            <rFont val="Tahoma"/>
            <family val="2"/>
          </rPr>
          <t xml:space="preserve">
แค่เอาตัวเลขมาใส่เท่านั้น</t>
        </r>
      </text>
    </comment>
  </commentList>
</comments>
</file>

<file path=xl/sharedStrings.xml><?xml version="1.0" encoding="utf-8"?>
<sst xmlns="http://schemas.openxmlformats.org/spreadsheetml/2006/main" count="279" uniqueCount="34">
  <si>
    <t>OR Procedure</t>
  </si>
  <si>
    <t>Non OR Procedure</t>
  </si>
  <si>
    <t>เดือน ปี</t>
  </si>
  <si>
    <t>จำนวนส่ง</t>
  </si>
  <si>
    <t>Ungroupable</t>
  </si>
  <si>
    <t>วันนอนรวม</t>
  </si>
  <si>
    <t>เตียง</t>
  </si>
  <si>
    <t>อัตราครองเตียง</t>
  </si>
  <si>
    <t>SumAdjRW</t>
  </si>
  <si>
    <t>CMI</t>
  </si>
  <si>
    <t>เกณฑ์</t>
  </si>
  <si>
    <t>จำนวน</t>
  </si>
  <si>
    <t>รวม</t>
  </si>
  <si>
    <t>CMI@MoPH</t>
  </si>
  <si>
    <t>อัตราใช้เตียง</t>
  </si>
  <si>
    <t>อัตราการใช้เตียง</t>
  </si>
  <si>
    <t>พระนครศรีอยุธยา</t>
  </si>
  <si>
    <t>เสนา</t>
  </si>
  <si>
    <t>ท่าเรือ</t>
  </si>
  <si>
    <t>สมเด็จฯ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</si>
  <si>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</si>
  <si>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</si>
  <si>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</si>
  <si>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</si>
  <si>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</si>
  <si>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</si>
  <si>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</si>
  <si>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</si>
  <si>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</si>
  <si>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</si>
  <si>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</si>
  <si>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</si>
  <si>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วันที่ส่งข้อมูล</t>
  </si>
  <si>
    <t>(D17*100)/($E$2*Q17)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</si>
</sst>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7041E]d\ mmmm\ yyyy;@"/>
    <numFmt numFmtId="188" formatCode="_(* #,##0.00_);_(* \(#,##0.00\);_(* &quot;-&quot;??_);_(@_)"/>
  </numFmts>
  <fonts count="18" x14ac:knownFonts="1">
    <font>
      <sz val="11"/>
      <color theme="1"/>
      <name val="Tahoma"/>
      <family val="2"/>
      <charset val="222"/>
      <scheme val="minor"/>
    </font>
    <font>
      <sz val="11"/>
      <color rgb="FF333333"/>
      <name val="Arial"/>
      <family val="2"/>
    </font>
    <font>
      <b/>
      <sz val="11"/>
      <color theme="1"/>
      <name val="Arial"/>
      <family val="2"/>
    </font>
    <font>
      <b/>
      <sz val="11"/>
      <color rgb="FF333333"/>
      <name val="Arial"/>
      <family val="2"/>
    </font>
    <font>
      <sz val="11"/>
      <color rgb="FF008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rgb="FF7030A0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name val="Tahoma"/>
      <family val="2"/>
      <scheme val="minor"/>
    </font>
    <font>
      <sz val="14"/>
      <color rgb="FF00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0"/>
      <color theme="1"/>
      <name val="Tahoma"/>
      <family val="2"/>
      <scheme val="minor"/>
    </font>
    <font>
      <sz val="14"/>
      <name val="TH SarabunIT๙"/>
      <family val="2"/>
    </font>
    <font>
      <sz val="12"/>
      <color indexed="81"/>
      <name val="Tahoma"/>
      <family val="2"/>
    </font>
    <font>
      <sz val="20"/>
      <name val="TH SarabunPSK"/>
      <family val="2"/>
    </font>
    <font>
      <sz val="9"/>
      <color theme="1"/>
      <name val="Tahoma"/>
      <family val="2"/>
      <charset val="22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FF0D8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rgb="FFDDDDDD"/>
      </bottom>
      <diagonal/>
    </border>
    <border>
      <left/>
      <right/>
      <top style="medium">
        <color rgb="FFDDDDDD"/>
      </top>
      <bottom style="thick">
        <color rgb="FFDDDDDD"/>
      </bottom>
      <diagonal/>
    </border>
    <border>
      <left/>
      <right/>
      <top style="medium">
        <color rgb="FFDDDDDD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188" fontId="14" fillId="0" borderId="0" applyFont="0" applyFill="0" applyBorder="0" applyAlignment="0" applyProtection="0"/>
  </cellStyleXfs>
  <cellXfs count="77">
    <xf numFmtId="0" fontId="0" fillId="0" borderId="0" xfId="0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7" fontId="1" fillId="4" borderId="3" xfId="0" applyNumberFormat="1" applyFont="1" applyFill="1" applyBorder="1" applyAlignment="1">
      <alignment horizontal="center" vertical="top" wrapText="1"/>
    </xf>
    <xf numFmtId="3" fontId="1" fillId="4" borderId="3" xfId="0" applyNumberFormat="1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4" fontId="1" fillId="4" borderId="3" xfId="0" applyNumberFormat="1" applyFont="1" applyFill="1" applyBorder="1" applyAlignment="1">
      <alignment horizontal="center" vertical="top" wrapText="1"/>
    </xf>
    <xf numFmtId="17" fontId="1" fillId="2" borderId="3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3" fontId="3" fillId="3" borderId="3" xfId="0" applyNumberFormat="1" applyFont="1" applyFill="1" applyBorder="1" applyAlignment="1">
      <alignment horizontal="center" vertical="top" wrapText="1"/>
    </xf>
    <xf numFmtId="4" fontId="3" fillId="3" borderId="3" xfId="0" applyNumberFormat="1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0" fillId="0" borderId="0" xfId="0" applyFill="1"/>
    <xf numFmtId="17" fontId="1" fillId="5" borderId="3" xfId="0" applyNumberFormat="1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6" fillId="4" borderId="3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6" borderId="0" xfId="0" applyFill="1"/>
    <xf numFmtId="2" fontId="0" fillId="0" borderId="0" xfId="0" applyNumberFormat="1"/>
    <xf numFmtId="2" fontId="0" fillId="0" borderId="0" xfId="0" applyNumberFormat="1" applyFill="1"/>
    <xf numFmtId="2" fontId="0" fillId="6" borderId="4" xfId="0" applyNumberFormat="1" applyFill="1" applyBorder="1"/>
    <xf numFmtId="1" fontId="0" fillId="0" borderId="0" xfId="0" applyNumberFormat="1"/>
    <xf numFmtId="1" fontId="0" fillId="0" borderId="0" xfId="0" applyNumberFormat="1" applyFill="1"/>
    <xf numFmtId="2" fontId="0" fillId="0" borderId="0" xfId="0" applyNumberFormat="1" applyFill="1" applyBorder="1"/>
    <xf numFmtId="2" fontId="0" fillId="6" borderId="5" xfId="0" applyNumberFormat="1" applyFill="1" applyBorder="1"/>
    <xf numFmtId="2" fontId="0" fillId="6" borderId="6" xfId="0" applyNumberFormat="1" applyFill="1" applyBorder="1"/>
    <xf numFmtId="0" fontId="7" fillId="0" borderId="0" xfId="0" applyFont="1"/>
    <xf numFmtId="3" fontId="1" fillId="5" borderId="3" xfId="0" applyNumberFormat="1" applyFont="1" applyFill="1" applyBorder="1" applyAlignment="1">
      <alignment horizontal="center" vertical="top" wrapText="1"/>
    </xf>
    <xf numFmtId="4" fontId="1" fillId="5" borderId="3" xfId="0" applyNumberFormat="1" applyFont="1" applyFill="1" applyBorder="1" applyAlignment="1">
      <alignment horizontal="center" vertical="top" wrapText="1"/>
    </xf>
    <xf numFmtId="0" fontId="0" fillId="0" borderId="0" xfId="0" applyBorder="1"/>
    <xf numFmtId="0" fontId="2" fillId="3" borderId="3" xfId="0" applyFont="1" applyFill="1" applyBorder="1" applyAlignment="1">
      <alignment horizontal="center"/>
    </xf>
    <xf numFmtId="2" fontId="0" fillId="6" borderId="7" xfId="0" applyNumberFormat="1" applyFill="1" applyBorder="1"/>
    <xf numFmtId="0" fontId="10" fillId="7" borderId="6" xfId="1" applyFont="1" applyFill="1" applyBorder="1"/>
    <xf numFmtId="2" fontId="0" fillId="6" borderId="8" xfId="0" applyNumberFormat="1" applyFill="1" applyBorder="1"/>
    <xf numFmtId="2" fontId="0" fillId="7" borderId="6" xfId="0" applyNumberFormat="1" applyFill="1" applyBorder="1"/>
    <xf numFmtId="0" fontId="11" fillId="0" borderId="9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4" fontId="13" fillId="6" borderId="6" xfId="2" applyNumberFormat="1" applyFont="1" applyFill="1" applyBorder="1" applyAlignment="1">
      <alignment horizontal="right" shrinkToFit="1"/>
    </xf>
    <xf numFmtId="4" fontId="13" fillId="6" borderId="6" xfId="0" applyNumberFormat="1" applyFont="1" applyFill="1" applyBorder="1"/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16" fillId="0" borderId="6" xfId="1" applyFont="1" applyBorder="1"/>
    <xf numFmtId="43" fontId="0" fillId="6" borderId="6" xfId="0" applyNumberFormat="1" applyFill="1" applyBorder="1"/>
    <xf numFmtId="0" fontId="0" fillId="0" borderId="0" xfId="0" applyAlignment="1">
      <alignment shrinkToFit="1"/>
    </xf>
    <xf numFmtId="0" fontId="0" fillId="2" borderId="0" xfId="0" applyFill="1" applyAlignment="1">
      <alignment shrinkToFit="1"/>
    </xf>
    <xf numFmtId="0" fontId="2" fillId="3" borderId="2" xfId="0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left" shrinkToFit="1"/>
    </xf>
    <xf numFmtId="0" fontId="1" fillId="4" borderId="3" xfId="0" applyFont="1" applyFill="1" applyBorder="1" applyAlignment="1">
      <alignment horizontal="center" vertical="top" shrinkToFit="1"/>
    </xf>
    <xf numFmtId="0" fontId="1" fillId="2" borderId="3" xfId="0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center" vertical="top" shrinkToFit="1"/>
    </xf>
    <xf numFmtId="0" fontId="2" fillId="0" borderId="1" xfId="0" applyFont="1" applyBorder="1" applyAlignment="1">
      <alignment horizontal="left" shrinkToFit="1"/>
    </xf>
    <xf numFmtId="0" fontId="6" fillId="4" borderId="3" xfId="0" applyFont="1" applyFill="1" applyBorder="1" applyAlignment="1">
      <alignment horizontal="center" vertical="top" shrinkToFit="1"/>
    </xf>
    <xf numFmtId="0" fontId="6" fillId="0" borderId="3" xfId="0" applyFont="1" applyBorder="1" applyAlignment="1">
      <alignment horizontal="center" vertical="top" shrinkToFit="1"/>
    </xf>
    <xf numFmtId="15" fontId="1" fillId="4" borderId="3" xfId="0" applyNumberFormat="1" applyFont="1" applyFill="1" applyBorder="1" applyAlignment="1">
      <alignment vertical="top" wrapText="1"/>
    </xf>
    <xf numFmtId="15" fontId="1" fillId="2" borderId="3" xfId="0" applyNumberFormat="1" applyFont="1" applyFill="1" applyBorder="1" applyAlignment="1">
      <alignment vertical="top" wrapText="1"/>
    </xf>
    <xf numFmtId="0" fontId="3" fillId="0" borderId="0" xfId="0" applyFont="1"/>
    <xf numFmtId="15" fontId="1" fillId="5" borderId="3" xfId="0" applyNumberFormat="1" applyFont="1" applyFill="1" applyBorder="1" applyAlignment="1">
      <alignment vertical="top" wrapText="1"/>
    </xf>
    <xf numFmtId="187" fontId="17" fillId="0" borderId="0" xfId="0" applyNumberFormat="1" applyFont="1"/>
    <xf numFmtId="2" fontId="0" fillId="8" borderId="0" xfId="0" applyNumberFormat="1" applyFill="1"/>
    <xf numFmtId="2" fontId="0" fillId="8" borderId="0" xfId="0" applyNumberFormat="1" applyFill="1" applyBorder="1"/>
    <xf numFmtId="0" fontId="2" fillId="3" borderId="1" xfId="0" applyFont="1" applyFill="1" applyBorder="1" applyAlignment="1">
      <alignment horizontal="center"/>
    </xf>
  </cellXfs>
  <cellStyles count="3">
    <cellStyle name="Comma 4 2" xfId="2"/>
    <cellStyle name="Normal" xfId="0" builtinId="0"/>
    <cellStyle name="ปกติ 4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7030A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>
                <a:solidFill>
                  <a:srgbClr val="7030A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Pabon lasso </a:t>
            </a:r>
            <a:r>
              <a:rPr lang="th-TH">
                <a:solidFill>
                  <a:srgbClr val="7030A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จ.พระนครศรีอยุธยา</a:t>
            </a:r>
            <a:r>
              <a:rPr lang="en-US">
                <a:solidFill>
                  <a:srgbClr val="7030A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</a:t>
            </a:r>
            <a:r>
              <a:rPr lang="th-TH">
                <a:solidFill>
                  <a:srgbClr val="7030A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ปีงบประมาณ</a:t>
            </a:r>
            <a:r>
              <a:rPr lang="th-TH" baseline="0">
                <a:solidFill>
                  <a:srgbClr val="7030A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2563</a:t>
            </a:r>
            <a:endParaRPr lang="th-TH">
              <a:solidFill>
                <a:srgbClr val="7030A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2667768099783987"/>
          <c:y val="3.935599284436493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815049025607551"/>
          <c:y val="0.14548531702716164"/>
          <c:w val="0.7879256433152042"/>
          <c:h val="0.6782987561337441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73025">
                <a:solidFill>
                  <a:schemeClr val="accent2"/>
                </a:solidFill>
                <a:round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14A06EF7-0FA9-424D-8C1F-89FA74D03992}" type="CELLRANGE">
                      <a:rPr lang="th-TH"/>
                      <a:pPr/>
                      <a:t>[CELLRANGE]</a:t>
                    </a:fld>
                    <a:endParaRPr lang="th-TH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5CCF9B3-330A-469D-A74D-B19F30E276BD}" type="CELLRANGE">
                      <a:rPr lang="th-TH"/>
                      <a:pPr/>
                      <a:t>[CELLRANGE]</a:t>
                    </a:fld>
                    <a:endParaRPr lang="th-TH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E9BB9A0-E0B4-4A84-A67E-DECC2567E828}" type="CELLRANGE">
                      <a:rPr lang="th-TH"/>
                      <a:pPr/>
                      <a:t>[CELLRANGE]</a:t>
                    </a:fld>
                    <a:endParaRPr lang="th-TH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D74124F-6070-481A-A88F-E92B0B9377BA}" type="CELLRANGE">
                      <a:rPr lang="th-TH"/>
                      <a:pPr/>
                      <a:t>[CELLRANGE]</a:t>
                    </a:fld>
                    <a:endParaRPr lang="th-TH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D713D7C-B426-41D4-B919-230CC8B109ED}" type="CELLRANGE">
                      <a:rPr lang="th-TH"/>
                      <a:pPr/>
                      <a:t>[CELLRANGE]</a:t>
                    </a:fld>
                    <a:endParaRPr lang="th-TH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DFFC00B-2D11-46E1-9E39-DDE1B709AF57}" type="CELLRANGE">
                      <a:rPr lang="th-TH"/>
                      <a:pPr/>
                      <a:t>[CELLRANGE]</a:t>
                    </a:fld>
                    <a:endParaRPr lang="th-TH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9525" cap="rnd">
                <a:solidFill>
                  <a:schemeClr val="accent2"/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6350" cap="rnd">
                <a:solidFill>
                  <a:schemeClr val="accent2"/>
                </a:solidFill>
              </a:ln>
              <a:effectLst/>
            </c:spPr>
            <c:trendlineType val="linear"/>
            <c:dispRSqr val="0"/>
            <c:dispEq val="0"/>
          </c:trendline>
          <c:xVal>
            <c:numRef>
              <c:f>ต้นฉบับpowerpoint!$B$2:$B$17</c:f>
              <c:numCache>
                <c:formatCode>#,##0.00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 formatCode="_(* #,##0.00_);_(* \(#,##0.00\);_(* &quot;-&quot;??_);_(@_)">
                  <c:v>0</c:v>
                </c:pt>
              </c:numCache>
            </c:numRef>
          </c:xVal>
          <c:yVal>
            <c:numRef>
              <c:f>ต้นฉบับpowerpoint!$C$2:$C$17</c:f>
              <c:numCache>
                <c:formatCode>#,##0.00</c:formatCode>
                <c:ptCount val="16"/>
                <c:pt idx="0">
                  <c:v>50.137404580152669</c:v>
                </c:pt>
                <c:pt idx="1">
                  <c:v>55.884615384615387</c:v>
                </c:pt>
                <c:pt idx="2">
                  <c:v>83.966666666666669</c:v>
                </c:pt>
                <c:pt idx="3">
                  <c:v>30.955555555555556</c:v>
                </c:pt>
                <c:pt idx="4">
                  <c:v>49.133333333333333</c:v>
                </c:pt>
                <c:pt idx="5">
                  <c:v>33.233333333333334</c:v>
                </c:pt>
                <c:pt idx="6">
                  <c:v>69.319444444444443</c:v>
                </c:pt>
                <c:pt idx="7">
                  <c:v>74.066666666666663</c:v>
                </c:pt>
                <c:pt idx="8">
                  <c:v>54.41935483870968</c:v>
                </c:pt>
                <c:pt idx="9">
                  <c:v>38.739130434782609</c:v>
                </c:pt>
                <c:pt idx="10">
                  <c:v>39.93333333333333</c:v>
                </c:pt>
                <c:pt idx="11">
                  <c:v>41.25</c:v>
                </c:pt>
                <c:pt idx="12">
                  <c:v>53</c:v>
                </c:pt>
                <c:pt idx="13">
                  <c:v>69.966666666666669</c:v>
                </c:pt>
                <c:pt idx="14">
                  <c:v>38.541666666666664</c:v>
                </c:pt>
                <c:pt idx="15" formatCode="_(* #,##0.00_);_(* \(#,##0.00\);_(* &quot;-&quot;??_);_(@_)">
                  <c:v>25.833333333333332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ต้นฉบับpowerpoint!$A$2:$A$7</c15:f>
                <c15:dlblRangeCache>
                  <c:ptCount val="6"/>
                  <c:pt idx="0">
                    <c:v>สิงห์บุรี</c:v>
                  </c:pt>
                  <c:pt idx="1">
                    <c:v>อินทร์บุรี</c:v>
                  </c:pt>
                  <c:pt idx="2">
                    <c:v>บางระจัน</c:v>
                  </c:pt>
                  <c:pt idx="3">
                    <c:v>ค่ายบางระจัน</c:v>
                  </c:pt>
                  <c:pt idx="4">
                    <c:v>พรหมบุรี</c:v>
                  </c:pt>
                  <c:pt idx="5">
                    <c:v>ท่าช้าง</c:v>
                  </c:pt>
                </c15:dlblRangeCache>
              </c15:datalabelsRange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94069120"/>
        <c:axId val="94071040"/>
      </c:scatterChart>
      <c:valAx>
        <c:axId val="94069120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>
                    <a:solidFill>
                      <a:srgbClr val="0000FF"/>
                    </a:solidFill>
                  </a:rPr>
                  <a:t>อัตราการครองเตียง</a:t>
                </a:r>
                <a:endParaRPr lang="en-US">
                  <a:solidFill>
                    <a:srgbClr val="0000FF"/>
                  </a:solidFill>
                </a:endParaRPr>
              </a:p>
              <a:p>
                <a:pPr>
                  <a:defRPr sz="900" b="1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 i="0" u="none" strike="noStrike" baseline="0">
                    <a:effectLst/>
                  </a:rPr>
                  <a:t>Bed Occupancy Rate </a:t>
                </a:r>
                <a:endParaRPr lang="th-TH">
                  <a:solidFill>
                    <a:srgbClr val="0000FF"/>
                  </a:solidFill>
                </a:endParaRPr>
              </a:p>
            </c:rich>
          </c:tx>
          <c:layout>
            <c:manualLayout>
              <c:xMode val="edge"/>
              <c:yMode val="edge"/>
              <c:x val="0.48460511462615846"/>
              <c:y val="0.8831251093613298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4071040"/>
        <c:crosses val="autoZero"/>
        <c:crossBetween val="midCat"/>
        <c:majorUnit val="10"/>
      </c:valAx>
      <c:valAx>
        <c:axId val="94071040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>
                    <a:solidFill>
                      <a:srgbClr val="0000FF"/>
                    </a:solidFill>
                  </a:rPr>
                  <a:t>อัตราการใช้เตียง</a:t>
                </a:r>
                <a:endParaRPr lang="en-US">
                  <a:solidFill>
                    <a:srgbClr val="7030A0"/>
                  </a:solidFill>
                </a:endParaRPr>
              </a:p>
              <a:p>
                <a:pPr>
                  <a:defRPr sz="900" b="1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 i="0" u="none" strike="noStrike" baseline="0">
                    <a:effectLst/>
                  </a:rPr>
                  <a:t>Bed Turn Over(case/bed)</a:t>
                </a:r>
                <a:endParaRPr lang="th-TH">
                  <a:solidFill>
                    <a:srgbClr val="0000FF"/>
                  </a:solidFill>
                </a:endParaRPr>
              </a:p>
            </c:rich>
          </c:tx>
          <c:layout>
            <c:manualLayout>
              <c:xMode val="edge"/>
              <c:yMode val="edge"/>
              <c:x val="6.9581548420437081E-2"/>
              <c:y val="1.583704210886683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4069120"/>
        <c:crosses val="autoZero"/>
        <c:crossBetween val="midCat"/>
        <c:majorUnit val="10"/>
      </c:valAx>
      <c:spPr>
        <a:noFill/>
        <a:ln>
          <a:solidFill>
            <a:schemeClr val="tx1">
              <a:lumMod val="95000"/>
              <a:lumOff val="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338667</xdr:colOff>
      <xdr:row>0</xdr:row>
      <xdr:rowOff>152399</xdr:rowOff>
    </xdr:from>
    <xdr:to>
      <xdr:col>16</xdr:col>
      <xdr:colOff>324556</xdr:colOff>
      <xdr:row>15</xdr:row>
      <xdr:rowOff>243416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0.69171</cdr:x>
      <cdr:y>0.14401</cdr:y>
    </cdr:from>
    <cdr:to>
      <cdr:x>0.69238</cdr:x>
      <cdr:y>0.82605</cdr:y>
    </cdr:to>
    <cdr:cxnSp macro="">
      <cdr:nvCxnSpPr>
        <cdr:cNvPr id="3" name="ตัวเชื่อมต่อตรง 2"/>
        <cdr:cNvCxnSpPr/>
      </cdr:nvCxnSpPr>
      <cdr:spPr>
        <a:xfrm xmlns:a="http://schemas.openxmlformats.org/drawingml/2006/main">
          <a:off x="5086350" y="679450"/>
          <a:ext cx="4920" cy="3217894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92D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0.16567</cdr:x>
      <cdr:y>0.54232</cdr:y>
    </cdr:from>
    <cdr:to>
      <cdr:x>0.95746</cdr:x>
      <cdr:y>0.54232</cdr:y>
    </cdr:to>
    <cdr:cxnSp macro="">
      <cdr:nvCxnSpPr>
        <cdr:cNvPr id="5" name="ตัวเชื่อมต่อตรง 4"/>
        <cdr:cNvCxnSpPr/>
      </cdr:nvCxnSpPr>
      <cdr:spPr>
        <a:xfrm xmlns:a="http://schemas.openxmlformats.org/drawingml/2006/main">
          <a:off x="1218237" y="2558674"/>
          <a:ext cx="5822282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>
              <a:lumMod val="75000"/>
            </a:schemeClr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0.16658</cdr:x>
      <cdr:y>0.31417</cdr:y>
    </cdr:from>
    <cdr:to>
      <cdr:x>0.95837</cdr:x>
      <cdr:y>0.31417</cdr:y>
    </cdr:to>
    <cdr:cxnSp macro="">
      <cdr:nvCxnSpPr>
        <cdr:cNvPr id="7" name="ตัวเชื่อมต่อตรง 6"/>
        <cdr:cNvCxnSpPr/>
      </cdr:nvCxnSpPr>
      <cdr:spPr>
        <a:xfrm xmlns:a="http://schemas.openxmlformats.org/drawingml/2006/main">
          <a:off x="1232905" y="1550322"/>
          <a:ext cx="5860258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>
              <a:lumMod val="75000"/>
            </a:schemeClr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0.06762</cdr:y>
    </cdr:from>
    <cdr:to>
      <cdr:x>0.31591</cdr:x>
      <cdr:y>0.12851</cdr:y>
    </cdr:to>
    <cdr:sp macro="" textlink="">
      <cdr:nvSpPr>
        <cdr:cNvPr id="8" name="TextBox 19"/>
        <cdr:cNvSpPr txBox="1"/>
      </cdr:nvSpPr>
      <cdr:spPr>
        <a:xfrm xmlns:a="http://schemas.openxmlformats.org/drawingml/2006/main">
          <a:off x="0" y="319019"/>
          <a:ext cx="2323005" cy="28729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h-TH" sz="800" dirty="0" smtClean="0">
              <a:solidFill>
                <a:srgbClr val="0000FF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(ค่าเฉลี่ย </a:t>
          </a:r>
          <a:r>
            <a:rPr lang="th-TH" sz="800" dirty="0" err="1" smtClean="0">
              <a:solidFill>
                <a:srgbClr val="0000FF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รพช.</a:t>
          </a:r>
          <a:r>
            <a:rPr lang="th-TH" sz="800" dirty="0" smtClean="0">
              <a:solidFill>
                <a:srgbClr val="0000FF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80-120,</a:t>
          </a:r>
          <a:r>
            <a:rPr lang="th-TH" sz="800" dirty="0" err="1" smtClean="0">
              <a:solidFill>
                <a:srgbClr val="0000FF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รพท.</a:t>
          </a:r>
          <a:r>
            <a:rPr lang="th-TH" sz="800" dirty="0" smtClean="0">
              <a:solidFill>
                <a:srgbClr val="0000FF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50-90)</a:t>
          </a:r>
          <a:endParaRPr lang="th-TH" sz="800" dirty="0">
            <a:solidFill>
              <a:srgbClr val="0000FF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cdr:txBody>
    </cdr:sp>
  </cdr:relSizeAnchor>
  <cdr:relSizeAnchor xmlns:cdr="http://schemas.openxmlformats.org/drawingml/2006/chartDrawing">
    <cdr:from>
      <cdr:x>0.23872</cdr:x>
      <cdr:y>0.17988</cdr:y>
    </cdr:from>
    <cdr:to>
      <cdr:x>0.54735</cdr:x>
      <cdr:y>0.33806</cdr:y>
    </cdr:to>
    <cdr:sp macro="" textlink="">
      <cdr:nvSpPr>
        <cdr:cNvPr id="9" name="TextBox 4"/>
        <cdr:cNvSpPr txBox="1"/>
      </cdr:nvSpPr>
      <cdr:spPr>
        <a:xfrm xmlns:a="http://schemas.openxmlformats.org/drawingml/2006/main">
          <a:off x="1712931" y="668203"/>
          <a:ext cx="2214563" cy="587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h-TH" sz="800" b="1" dirty="0" smtClean="0">
              <a:solidFill>
                <a:srgbClr val="7030A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พื้นที่ส่วนที่ 2</a:t>
          </a:r>
        </a:p>
        <a:p xmlns:a="http://schemas.openxmlformats.org/drawingml/2006/main">
          <a:pPr algn="l"/>
          <a:r>
            <a:rPr lang="th-TH" sz="800" b="1" dirty="0" smtClean="0">
              <a:solidFill>
                <a:srgbClr val="7030A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มีการรับ</a:t>
          </a:r>
          <a:r>
            <a:rPr lang="en-US" sz="800" b="1" dirty="0" smtClean="0">
              <a:solidFill>
                <a:srgbClr val="7030A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admit</a:t>
          </a:r>
          <a:r>
            <a:rPr lang="th-TH" sz="800" b="1" dirty="0" smtClean="0">
              <a:solidFill>
                <a:srgbClr val="7030A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บ่อยครั้ง/อาการไม่รุนแรงหรือเพื่อ</a:t>
          </a:r>
          <a:r>
            <a:rPr lang="en-US" sz="800" b="1" dirty="0" smtClean="0">
              <a:solidFill>
                <a:srgbClr val="7030A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observe</a:t>
          </a:r>
          <a:endParaRPr lang="th-TH" sz="800" b="1" dirty="0" smtClean="0">
            <a:solidFill>
              <a:srgbClr val="7030A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 xmlns:a="http://schemas.openxmlformats.org/drawingml/2006/main">
          <a:pPr algn="l"/>
          <a:endParaRPr lang="th-TH" sz="800" b="1" dirty="0">
            <a:solidFill>
              <a:srgbClr val="7030A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cdr:txBody>
    </cdr:sp>
  </cdr:relSizeAnchor>
  <cdr:relSizeAnchor xmlns:cdr="http://schemas.openxmlformats.org/drawingml/2006/chartDrawing">
    <cdr:from>
      <cdr:x>0.18484</cdr:x>
      <cdr:y>0.48025</cdr:y>
    </cdr:from>
    <cdr:to>
      <cdr:x>0.3534</cdr:x>
      <cdr:y>0.6051</cdr:y>
    </cdr:to>
    <cdr:sp macro="" textlink="">
      <cdr:nvSpPr>
        <cdr:cNvPr id="10" name="TextBox 4"/>
        <cdr:cNvSpPr txBox="1"/>
      </cdr:nvSpPr>
      <cdr:spPr>
        <a:xfrm xmlns:a="http://schemas.openxmlformats.org/drawingml/2006/main">
          <a:off x="1362550" y="2253324"/>
          <a:ext cx="1242564" cy="5857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h-TH" sz="800" b="1" dirty="0" smtClean="0">
              <a:solidFill>
                <a:srgbClr val="7030A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พื้นที่ส่วนที่ 1</a:t>
          </a:r>
        </a:p>
        <a:p xmlns:a="http://schemas.openxmlformats.org/drawingml/2006/main">
          <a:r>
            <a:rPr lang="th-TH" sz="800" b="1" dirty="0" smtClean="0">
              <a:solidFill>
                <a:srgbClr val="7030A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มีเตียงมากเกินจำเป็นและมีความต้องการในการเข้ารักษาตัวต่ำ</a:t>
          </a:r>
          <a:endParaRPr lang="th-TH" sz="800" b="1" dirty="0">
            <a:solidFill>
              <a:srgbClr val="7030A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cdr:txBody>
    </cdr:sp>
  </cdr:relSizeAnchor>
  <cdr:relSizeAnchor xmlns:cdr="http://schemas.openxmlformats.org/drawingml/2006/chartDrawing">
    <cdr:from>
      <cdr:x>0.66684</cdr:x>
      <cdr:y>0.18401</cdr:y>
    </cdr:from>
    <cdr:to>
      <cdr:x>0.84605</cdr:x>
      <cdr:y>0.27552</cdr:y>
    </cdr:to>
    <cdr:sp macro="" textlink="">
      <cdr:nvSpPr>
        <cdr:cNvPr id="11" name="TextBox 4"/>
        <cdr:cNvSpPr txBox="1"/>
      </cdr:nvSpPr>
      <cdr:spPr>
        <a:xfrm xmlns:a="http://schemas.openxmlformats.org/drawingml/2006/main">
          <a:off x="4903498" y="868147"/>
          <a:ext cx="1317726" cy="43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h-TH" sz="800" b="1" dirty="0" smtClean="0">
              <a:solidFill>
                <a:srgbClr val="7030A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พื้นที่ส่วนที่ 3</a:t>
          </a:r>
        </a:p>
        <a:p xmlns:a="http://schemas.openxmlformats.org/drawingml/2006/main">
          <a:pPr algn="ctr"/>
          <a:r>
            <a:rPr lang="th-TH" sz="800" b="1" dirty="0" smtClean="0">
              <a:solidFill>
                <a:srgbClr val="7030A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บริหารเตียงผู้ป่วยดี</a:t>
          </a:r>
          <a:endParaRPr lang="th-TH" sz="800" b="1" dirty="0">
            <a:solidFill>
              <a:srgbClr val="7030A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cdr:txBody>
    </cdr:sp>
  </cdr:relSizeAnchor>
  <cdr:relSizeAnchor xmlns:cdr="http://schemas.openxmlformats.org/drawingml/2006/chartDrawing">
    <cdr:from>
      <cdr:x>0.7066</cdr:x>
      <cdr:y>0.45323</cdr:y>
    </cdr:from>
    <cdr:to>
      <cdr:x>0.85233</cdr:x>
      <cdr:y>0.60402</cdr:y>
    </cdr:to>
    <cdr:sp macro="" textlink="">
      <cdr:nvSpPr>
        <cdr:cNvPr id="12" name="TextBox 4"/>
        <cdr:cNvSpPr txBox="1"/>
      </cdr:nvSpPr>
      <cdr:spPr>
        <a:xfrm xmlns:a="http://schemas.openxmlformats.org/drawingml/2006/main">
          <a:off x="5195869" y="2138372"/>
          <a:ext cx="1071581" cy="7114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h-TH" sz="800" b="1" dirty="0" smtClean="0">
              <a:solidFill>
                <a:srgbClr val="7030A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พื้นที่ส่วนที่ 4</a:t>
          </a:r>
        </a:p>
        <a:p xmlns:a="http://schemas.openxmlformats.org/drawingml/2006/main">
          <a:r>
            <a:rPr lang="th-TH" sz="800" b="1" dirty="0" smtClean="0">
              <a:solidFill>
                <a:srgbClr val="7030A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มีสัดส่วนผู้ป่วยหนักสูง/ผู้ป่วยเรื้อรังหรือเข้าพักเป็นผู้ป่วยโดยไม่จำเป็น</a:t>
          </a:r>
          <a:endParaRPr lang="th-TH" sz="800" b="1" dirty="0">
            <a:solidFill>
              <a:srgbClr val="7030A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cdr:txBody>
    </cdr:sp>
  </cdr:relSizeAnchor>
  <cdr:relSizeAnchor xmlns:cdr="http://schemas.openxmlformats.org/drawingml/2006/chartDrawing">
    <cdr:from>
      <cdr:x>0.82383</cdr:x>
      <cdr:y>0.14132</cdr:y>
    </cdr:from>
    <cdr:to>
      <cdr:x>0.8245</cdr:x>
      <cdr:y>0.82336</cdr:y>
    </cdr:to>
    <cdr:cxnSp macro="">
      <cdr:nvCxnSpPr>
        <cdr:cNvPr id="21" name="ตัวเชื่อมต่อตรง 20"/>
        <cdr:cNvCxnSpPr/>
      </cdr:nvCxnSpPr>
      <cdr:spPr>
        <a:xfrm xmlns:a="http://schemas.openxmlformats.org/drawingml/2006/main">
          <a:off x="6057900" y="666750"/>
          <a:ext cx="4920" cy="3217894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92D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0.16581</cdr:x>
      <cdr:y>0.37147</cdr:y>
    </cdr:from>
    <cdr:to>
      <cdr:x>0.9576</cdr:x>
      <cdr:y>0.37147</cdr:y>
    </cdr:to>
    <cdr:cxnSp macro="">
      <cdr:nvCxnSpPr>
        <cdr:cNvPr id="19" name="ตัวเชื่อมต่อตรง 18"/>
        <cdr:cNvCxnSpPr/>
      </cdr:nvCxnSpPr>
      <cdr:spPr>
        <a:xfrm xmlns:a="http://schemas.openxmlformats.org/drawingml/2006/main">
          <a:off x="1227238" y="1833056"/>
          <a:ext cx="5860258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>
              <a:lumMod val="75000"/>
            </a:schemeClr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4"/>
  <sheetViews>
    <sheetView tabSelected="1"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H197" sqref="H197"/>
    </sheetView>
  </sheetViews>
  <sheetFormatPr defaultRowHeight="14.25" x14ac:dyDescent="0.2"/>
  <cols>
    <col min="3" max="3" width="13.75" bestFit="1" customWidth="1"/>
    <col min="6" max="6" width="9" style="59"/>
    <col min="7" max="7" width="10.5" customWidth="1"/>
    <col min="14" max="14" width="10.375" style="32" bestFit="1" customWidth="1"/>
    <col min="15" max="15" width="14.125" style="32" bestFit="1" customWidth="1"/>
    <col min="16" max="16" width="10.5" bestFit="1" customWidth="1"/>
    <col min="17" max="17" width="9" style="35"/>
  </cols>
  <sheetData>
    <row r="1" spans="1:20" x14ac:dyDescent="0.2">
      <c r="A1" s="40" t="s">
        <v>13</v>
      </c>
      <c r="C1" s="73">
        <f ca="1">TODAY()</f>
        <v>44110</v>
      </c>
    </row>
    <row r="2" spans="1:20" ht="15.75" thickBot="1" x14ac:dyDescent="0.3">
      <c r="A2">
        <v>10660</v>
      </c>
      <c r="E2" s="31">
        <v>524</v>
      </c>
      <c r="F2" s="60"/>
      <c r="G2" s="1"/>
      <c r="H2" s="1"/>
      <c r="I2" s="1"/>
      <c r="J2" s="76" t="s">
        <v>0</v>
      </c>
      <c r="K2" s="76"/>
      <c r="L2" s="76" t="s">
        <v>1</v>
      </c>
      <c r="M2" s="76"/>
    </row>
    <row r="3" spans="1:20" ht="16.5" thickTop="1" thickBo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61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9</v>
      </c>
      <c r="L3" s="2" t="s">
        <v>11</v>
      </c>
      <c r="M3" s="2" t="s">
        <v>9</v>
      </c>
      <c r="N3" s="71" t="s">
        <v>32</v>
      </c>
      <c r="O3" s="2" t="s">
        <v>7</v>
      </c>
      <c r="P3" s="46" t="s">
        <v>14</v>
      </c>
    </row>
    <row r="4" spans="1:20" ht="16.5" thickTop="1" thickBot="1" x14ac:dyDescent="0.3">
      <c r="A4" s="3"/>
      <c r="B4" s="3"/>
      <c r="C4" s="3"/>
      <c r="D4" s="3"/>
      <c r="E4" s="3"/>
      <c r="F4" s="62"/>
      <c r="G4" s="3"/>
      <c r="H4" s="3"/>
      <c r="I4" s="3"/>
      <c r="J4" s="3"/>
      <c r="K4" s="3"/>
      <c r="L4" s="3"/>
      <c r="M4" s="3"/>
    </row>
    <row r="5" spans="1:20" ht="15.75" thickTop="1" thickBot="1" x14ac:dyDescent="0.25">
      <c r="A5" s="4">
        <v>22920</v>
      </c>
      <c r="B5" s="5">
        <v>2895</v>
      </c>
      <c r="C5" s="6">
        <v>0</v>
      </c>
      <c r="D5" s="5">
        <v>15214</v>
      </c>
      <c r="E5" s="7">
        <v>524</v>
      </c>
      <c r="F5" s="7">
        <v>93.66</v>
      </c>
      <c r="G5" s="8">
        <v>4810.4143999999997</v>
      </c>
      <c r="H5" s="6">
        <v>1.6616</v>
      </c>
      <c r="I5" s="7">
        <v>1.6</v>
      </c>
      <c r="J5" s="7">
        <v>999</v>
      </c>
      <c r="K5" s="7">
        <v>2.8256999999999999</v>
      </c>
      <c r="L5" s="5">
        <v>1896</v>
      </c>
      <c r="M5" s="7">
        <v>1.0483</v>
      </c>
      <c r="N5" s="69">
        <v>242111</v>
      </c>
      <c r="O5" s="47">
        <f>+(D5*100)/($E$2*Q5)</f>
        <v>93.65919724205861</v>
      </c>
      <c r="P5" s="48">
        <f t="shared" ref="P5:P16" si="0">+B5/$E$2</f>
        <v>5.5248091603053435</v>
      </c>
      <c r="Q5" s="35">
        <v>31</v>
      </c>
    </row>
    <row r="6" spans="1:20" ht="15.75" thickTop="1" thickBot="1" x14ac:dyDescent="0.25">
      <c r="A6" s="9">
        <v>22951</v>
      </c>
      <c r="B6" s="10">
        <v>2682</v>
      </c>
      <c r="C6" s="11">
        <v>0</v>
      </c>
      <c r="D6" s="10">
        <v>14199</v>
      </c>
      <c r="E6" s="12">
        <v>524</v>
      </c>
      <c r="F6" s="12">
        <v>90.32</v>
      </c>
      <c r="G6" s="13">
        <v>4529.3384999999998</v>
      </c>
      <c r="H6" s="11">
        <v>1.6888000000000001</v>
      </c>
      <c r="I6" s="12">
        <v>1.6</v>
      </c>
      <c r="J6" s="10">
        <v>1016</v>
      </c>
      <c r="K6" s="12">
        <v>2.7768999999999999</v>
      </c>
      <c r="L6" s="10">
        <v>1666</v>
      </c>
      <c r="M6" s="12">
        <v>1.0251999999999999</v>
      </c>
      <c r="N6" s="70">
        <v>242139</v>
      </c>
      <c r="O6" s="47">
        <f t="shared" ref="O6:O16" si="1">+(D6*100)/($E$2*Q6)</f>
        <v>90.324427480916029</v>
      </c>
      <c r="P6" s="48">
        <f t="shared" si="0"/>
        <v>5.1183206106870225</v>
      </c>
      <c r="Q6" s="35">
        <v>30</v>
      </c>
    </row>
    <row r="7" spans="1:20" ht="15.75" thickTop="1" thickBot="1" x14ac:dyDescent="0.25">
      <c r="A7" s="4">
        <v>22981</v>
      </c>
      <c r="B7" s="5">
        <v>2611</v>
      </c>
      <c r="C7" s="6">
        <v>0</v>
      </c>
      <c r="D7" s="5">
        <v>15169</v>
      </c>
      <c r="E7" s="7">
        <v>524</v>
      </c>
      <c r="F7" s="7">
        <v>93.38</v>
      </c>
      <c r="G7" s="8">
        <v>4687.9731000000002</v>
      </c>
      <c r="H7" s="6">
        <v>1.7955000000000001</v>
      </c>
      <c r="I7" s="7">
        <v>1.6</v>
      </c>
      <c r="J7" s="7">
        <v>934</v>
      </c>
      <c r="K7" s="7">
        <v>3.1960000000000002</v>
      </c>
      <c r="L7" s="5">
        <v>1677</v>
      </c>
      <c r="M7" s="7">
        <v>1.0154000000000001</v>
      </c>
      <c r="N7" s="69">
        <v>242170</v>
      </c>
      <c r="O7" s="47">
        <f t="shared" si="1"/>
        <v>93.382171878847572</v>
      </c>
      <c r="P7" s="48">
        <f t="shared" si="0"/>
        <v>4.9828244274809164</v>
      </c>
      <c r="Q7" s="35">
        <v>31</v>
      </c>
      <c r="T7">
        <v>35</v>
      </c>
    </row>
    <row r="8" spans="1:20" ht="15.75" thickTop="1" thickBot="1" x14ac:dyDescent="0.25">
      <c r="A8" s="9">
        <v>23012</v>
      </c>
      <c r="B8" s="10">
        <v>2596</v>
      </c>
      <c r="C8" s="11">
        <v>0</v>
      </c>
      <c r="D8" s="10">
        <v>16028</v>
      </c>
      <c r="E8" s="12">
        <v>524</v>
      </c>
      <c r="F8" s="12">
        <v>98.67</v>
      </c>
      <c r="G8" s="13">
        <v>4596.4323999999997</v>
      </c>
      <c r="H8" s="11">
        <v>1.7706</v>
      </c>
      <c r="I8" s="12">
        <v>1.6</v>
      </c>
      <c r="J8" s="12">
        <v>968</v>
      </c>
      <c r="K8" s="12">
        <v>3.0466000000000002</v>
      </c>
      <c r="L8" s="10">
        <v>1628</v>
      </c>
      <c r="M8" s="12">
        <v>1.0119</v>
      </c>
      <c r="N8" s="70">
        <v>242205</v>
      </c>
      <c r="O8" s="47">
        <f t="shared" si="1"/>
        <v>98.670278256587054</v>
      </c>
      <c r="P8" s="48">
        <f t="shared" si="0"/>
        <v>4.9541984732824424</v>
      </c>
      <c r="Q8" s="35">
        <v>31</v>
      </c>
      <c r="T8">
        <v>35</v>
      </c>
    </row>
    <row r="9" spans="1:20" ht="15.75" thickTop="1" thickBot="1" x14ac:dyDescent="0.25">
      <c r="A9" s="4">
        <v>23043</v>
      </c>
      <c r="B9" s="5">
        <v>2293</v>
      </c>
      <c r="C9" s="6">
        <v>0</v>
      </c>
      <c r="D9" s="5">
        <v>13188</v>
      </c>
      <c r="E9" s="7">
        <v>524</v>
      </c>
      <c r="F9" s="7">
        <v>89.89</v>
      </c>
      <c r="G9" s="8">
        <v>3868.9086000000002</v>
      </c>
      <c r="H9" s="6">
        <v>1.6873</v>
      </c>
      <c r="I9" s="7">
        <v>1.6</v>
      </c>
      <c r="J9" s="7">
        <v>885</v>
      </c>
      <c r="K9" s="7">
        <v>2.7919999999999998</v>
      </c>
      <c r="L9" s="5">
        <v>1408</v>
      </c>
      <c r="M9" s="7">
        <v>0.9929</v>
      </c>
      <c r="N9" s="69">
        <v>242262</v>
      </c>
      <c r="O9" s="47">
        <f t="shared" si="1"/>
        <v>86.785996314819684</v>
      </c>
      <c r="P9" s="48">
        <f t="shared" si="0"/>
        <v>4.3759541984732824</v>
      </c>
      <c r="Q9" s="35">
        <v>29</v>
      </c>
      <c r="T9">
        <v>35</v>
      </c>
    </row>
    <row r="10" spans="1:20" ht="15.75" thickTop="1" thickBot="1" x14ac:dyDescent="0.25">
      <c r="A10" s="9">
        <v>23071</v>
      </c>
      <c r="B10" s="10">
        <v>2449</v>
      </c>
      <c r="C10" s="11">
        <v>0</v>
      </c>
      <c r="D10" s="10">
        <v>14783</v>
      </c>
      <c r="E10" s="12">
        <v>524</v>
      </c>
      <c r="F10" s="12">
        <v>91.01</v>
      </c>
      <c r="G10" s="13">
        <v>4514.2019</v>
      </c>
      <c r="H10" s="11">
        <v>1.8432999999999999</v>
      </c>
      <c r="I10" s="12">
        <v>1.6</v>
      </c>
      <c r="J10" s="12">
        <v>935</v>
      </c>
      <c r="K10" s="12">
        <v>3.0617999999999999</v>
      </c>
      <c r="L10" s="10">
        <v>1514</v>
      </c>
      <c r="M10" s="12">
        <v>1.0908</v>
      </c>
      <c r="N10" s="70">
        <v>242262</v>
      </c>
      <c r="O10" s="47">
        <f t="shared" si="1"/>
        <v>91.005909874415167</v>
      </c>
      <c r="P10" s="48">
        <f t="shared" si="0"/>
        <v>4.6736641221374047</v>
      </c>
      <c r="Q10" s="35">
        <v>31</v>
      </c>
      <c r="T10">
        <v>40</v>
      </c>
    </row>
    <row r="11" spans="1:20" ht="15.75" thickTop="1" thickBot="1" x14ac:dyDescent="0.25">
      <c r="A11" s="4">
        <v>23102</v>
      </c>
      <c r="B11" s="5">
        <v>1721</v>
      </c>
      <c r="C11" s="6">
        <v>0</v>
      </c>
      <c r="D11" s="5">
        <v>10286</v>
      </c>
      <c r="E11" s="7">
        <v>524</v>
      </c>
      <c r="F11" s="7">
        <v>65.430000000000007</v>
      </c>
      <c r="G11" s="8">
        <v>3191.703</v>
      </c>
      <c r="H11" s="6">
        <v>1.8546</v>
      </c>
      <c r="I11" s="7">
        <v>1.6</v>
      </c>
      <c r="J11" s="7">
        <v>609</v>
      </c>
      <c r="K11" s="7">
        <v>3.2618</v>
      </c>
      <c r="L11" s="5">
        <v>1112</v>
      </c>
      <c r="M11" s="7">
        <v>1.0839000000000001</v>
      </c>
      <c r="N11" s="69">
        <v>242295</v>
      </c>
      <c r="O11" s="47">
        <f t="shared" si="1"/>
        <v>65.43256997455471</v>
      </c>
      <c r="P11" s="48">
        <f t="shared" si="0"/>
        <v>3.2843511450381677</v>
      </c>
      <c r="Q11" s="35">
        <v>30</v>
      </c>
      <c r="T11">
        <f>SUM(T7:T10)</f>
        <v>145</v>
      </c>
    </row>
    <row r="12" spans="1:20" ht="15.75" thickTop="1" thickBot="1" x14ac:dyDescent="0.25">
      <c r="A12" s="9">
        <v>23132</v>
      </c>
      <c r="B12" s="10">
        <v>1866</v>
      </c>
      <c r="C12" s="11">
        <v>0</v>
      </c>
      <c r="D12" s="10">
        <v>10011</v>
      </c>
      <c r="E12" s="12">
        <v>524</v>
      </c>
      <c r="F12" s="12">
        <v>61.63</v>
      </c>
      <c r="G12" s="13">
        <v>3319.3910000000001</v>
      </c>
      <c r="H12" s="11">
        <v>1.7788999999999999</v>
      </c>
      <c r="I12" s="12">
        <v>1.6</v>
      </c>
      <c r="J12" s="12">
        <v>695</v>
      </c>
      <c r="K12" s="12">
        <v>2.8913000000000002</v>
      </c>
      <c r="L12" s="10">
        <v>1171</v>
      </c>
      <c r="M12" s="12">
        <v>1.1186</v>
      </c>
      <c r="N12" s="70">
        <v>242324</v>
      </c>
      <c r="O12" s="47">
        <f>+(D12*100)/($E$2*Q12)</f>
        <v>61.628909135680864</v>
      </c>
      <c r="P12" s="48">
        <f t="shared" si="0"/>
        <v>3.5610687022900764</v>
      </c>
      <c r="Q12" s="35">
        <v>31</v>
      </c>
    </row>
    <row r="13" spans="1:20" ht="15.75" thickTop="1" thickBot="1" x14ac:dyDescent="0.25">
      <c r="A13" s="4">
        <v>23163</v>
      </c>
      <c r="B13" s="5">
        <v>2174</v>
      </c>
      <c r="C13" s="6">
        <v>0</v>
      </c>
      <c r="D13" s="5">
        <v>12138</v>
      </c>
      <c r="E13" s="7">
        <v>524</v>
      </c>
      <c r="F13" s="7">
        <v>77.209999999999994</v>
      </c>
      <c r="G13" s="8">
        <v>3787.9007999999999</v>
      </c>
      <c r="H13" s="6">
        <v>1.7423999999999999</v>
      </c>
      <c r="I13" s="7">
        <v>1.6</v>
      </c>
      <c r="J13" s="7">
        <v>842</v>
      </c>
      <c r="K13" s="7">
        <v>2.8371</v>
      </c>
      <c r="L13" s="5">
        <v>1332</v>
      </c>
      <c r="M13" s="7">
        <v>1.0504</v>
      </c>
      <c r="N13" s="69">
        <v>242358</v>
      </c>
      <c r="O13" s="47">
        <f t="shared" si="1"/>
        <v>77.213740458015266</v>
      </c>
      <c r="P13" s="48">
        <f t="shared" si="0"/>
        <v>4.1488549618320612</v>
      </c>
      <c r="Q13" s="35">
        <v>30</v>
      </c>
    </row>
    <row r="14" spans="1:20" ht="15.75" thickTop="1" thickBot="1" x14ac:dyDescent="0.25">
      <c r="A14" s="9">
        <v>23193</v>
      </c>
      <c r="B14" s="10">
        <v>2465</v>
      </c>
      <c r="C14" s="11">
        <v>0</v>
      </c>
      <c r="D14" s="10">
        <v>14015</v>
      </c>
      <c r="E14" s="12">
        <v>524</v>
      </c>
      <c r="F14" s="12">
        <v>86.28</v>
      </c>
      <c r="G14" s="13">
        <v>4320.6642000000002</v>
      </c>
      <c r="H14" s="11">
        <v>1.7527999999999999</v>
      </c>
      <c r="I14" s="12">
        <v>1.6</v>
      </c>
      <c r="J14" s="12">
        <v>912</v>
      </c>
      <c r="K14" s="12">
        <v>3.0043000000000002</v>
      </c>
      <c r="L14" s="10">
        <v>1553</v>
      </c>
      <c r="M14" s="12">
        <v>1.0179</v>
      </c>
      <c r="N14" s="70">
        <v>242386</v>
      </c>
      <c r="O14" s="47">
        <f t="shared" si="1"/>
        <v>86.278010342280226</v>
      </c>
      <c r="P14" s="48">
        <f t="shared" si="0"/>
        <v>4.7041984732824424</v>
      </c>
      <c r="Q14" s="35">
        <v>31</v>
      </c>
    </row>
    <row r="15" spans="1:20" ht="15.75" thickTop="1" thickBot="1" x14ac:dyDescent="0.25">
      <c r="A15" s="23">
        <v>23224</v>
      </c>
      <c r="B15" s="41">
        <v>2520</v>
      </c>
      <c r="C15" s="25">
        <v>0</v>
      </c>
      <c r="D15" s="41">
        <v>14676</v>
      </c>
      <c r="E15" s="24">
        <v>524</v>
      </c>
      <c r="F15" s="24">
        <v>90.35</v>
      </c>
      <c r="G15" s="42">
        <v>4422.0717000000004</v>
      </c>
      <c r="H15" s="25">
        <v>1.7547999999999999</v>
      </c>
      <c r="I15" s="24">
        <v>1.6</v>
      </c>
      <c r="J15" s="24">
        <v>980</v>
      </c>
      <c r="K15" s="24">
        <v>2.9121000000000001</v>
      </c>
      <c r="L15" s="41">
        <v>1540</v>
      </c>
      <c r="M15" s="24">
        <v>1.0183</v>
      </c>
      <c r="N15" s="72">
        <v>242414</v>
      </c>
      <c r="O15" s="47">
        <f t="shared" si="1"/>
        <v>90.347205121891164</v>
      </c>
      <c r="P15" s="48">
        <f t="shared" si="0"/>
        <v>4.8091603053435117</v>
      </c>
      <c r="Q15" s="35">
        <v>31</v>
      </c>
    </row>
    <row r="16" spans="1:20" ht="15.75" thickTop="1" thickBot="1" x14ac:dyDescent="0.25">
      <c r="A16" s="4">
        <v>23255</v>
      </c>
      <c r="B16" s="10"/>
      <c r="C16" s="11"/>
      <c r="D16" s="10"/>
      <c r="E16" s="12"/>
      <c r="F16" s="64"/>
      <c r="G16" s="13"/>
      <c r="H16" s="11"/>
      <c r="I16" s="12"/>
      <c r="J16" s="12"/>
      <c r="K16" s="12"/>
      <c r="L16" s="10"/>
      <c r="M16" s="12"/>
      <c r="O16" s="47">
        <f t="shared" si="1"/>
        <v>0</v>
      </c>
      <c r="P16" s="48">
        <f t="shared" si="0"/>
        <v>0</v>
      </c>
      <c r="Q16" s="35">
        <v>30</v>
      </c>
    </row>
    <row r="17" spans="1:19" ht="16.5" thickTop="1" thickBot="1" x14ac:dyDescent="0.25">
      <c r="A17" s="15" t="s">
        <v>12</v>
      </c>
      <c r="B17" s="16">
        <v>26272</v>
      </c>
      <c r="C17" s="15">
        <v>0</v>
      </c>
      <c r="D17" s="16">
        <v>149707</v>
      </c>
      <c r="E17" s="15">
        <v>524</v>
      </c>
      <c r="F17" s="15">
        <v>85.28</v>
      </c>
      <c r="G17" s="17">
        <v>46048.999600000003</v>
      </c>
      <c r="H17" s="15">
        <v>1.7527999999999999</v>
      </c>
      <c r="I17" s="15">
        <v>1.6</v>
      </c>
      <c r="J17" s="16">
        <v>9775</v>
      </c>
      <c r="K17" s="15">
        <v>2.9554999999999998</v>
      </c>
      <c r="L17" s="16">
        <v>16497</v>
      </c>
      <c r="M17" s="15">
        <v>1.0401</v>
      </c>
      <c r="N17" s="32">
        <f>+D17/B17</f>
        <v>5.6983480511571258</v>
      </c>
      <c r="O17" s="47"/>
      <c r="P17" s="48">
        <f>+B17/$E$2</f>
        <v>50.137404580152669</v>
      </c>
      <c r="Q17" s="35">
        <f>SUM(Q5:Q16)</f>
        <v>366</v>
      </c>
      <c r="R17">
        <v>366</v>
      </c>
      <c r="S17" t="s">
        <v>33</v>
      </c>
    </row>
    <row r="18" spans="1:19" s="22" customFormat="1" ht="15.75" thickTop="1" x14ac:dyDescent="0.2">
      <c r="A18" s="19"/>
      <c r="B18" s="20"/>
      <c r="C18" s="19"/>
      <c r="D18" s="20"/>
      <c r="E18" s="19"/>
      <c r="F18" s="65"/>
      <c r="G18" s="21"/>
      <c r="H18" s="19"/>
      <c r="I18" s="19"/>
      <c r="J18" s="20"/>
      <c r="K18" s="19"/>
      <c r="L18" s="20"/>
      <c r="M18" s="19"/>
      <c r="N18" s="33"/>
      <c r="O18" s="33">
        <f>SUM(O5:O16)/11</f>
        <v>84.975310552733305</v>
      </c>
      <c r="Q18" s="36"/>
    </row>
    <row r="19" spans="1:19" ht="15" thickBot="1" x14ac:dyDescent="0.25">
      <c r="A19">
        <v>10688</v>
      </c>
      <c r="E19" s="31">
        <v>208</v>
      </c>
    </row>
    <row r="20" spans="1:19" ht="15.75" thickBot="1" x14ac:dyDescent="0.3">
      <c r="A20" s="2" t="s">
        <v>2</v>
      </c>
      <c r="B20" s="2" t="s">
        <v>3</v>
      </c>
      <c r="C20" s="2" t="s">
        <v>4</v>
      </c>
      <c r="D20" s="2" t="s">
        <v>5</v>
      </c>
      <c r="E20" s="2" t="s">
        <v>6</v>
      </c>
      <c r="F20" s="61" t="s">
        <v>7</v>
      </c>
      <c r="G20" s="2" t="s">
        <v>8</v>
      </c>
      <c r="H20" s="2" t="s">
        <v>9</v>
      </c>
      <c r="I20" s="2" t="s">
        <v>10</v>
      </c>
      <c r="J20" s="2" t="s">
        <v>11</v>
      </c>
      <c r="K20" s="2" t="s">
        <v>9</v>
      </c>
      <c r="L20" s="2" t="s">
        <v>11</v>
      </c>
      <c r="M20" s="2" t="s">
        <v>9</v>
      </c>
      <c r="O20" s="2" t="s">
        <v>7</v>
      </c>
      <c r="P20" s="46" t="s">
        <v>14</v>
      </c>
    </row>
    <row r="21" spans="1:19" ht="16.5" thickTop="1" thickBot="1" x14ac:dyDescent="0.3">
      <c r="A21" s="3"/>
      <c r="B21" s="3"/>
      <c r="C21" s="3"/>
      <c r="D21" s="3"/>
      <c r="E21" s="3"/>
      <c r="F21" s="62"/>
      <c r="G21" s="3"/>
      <c r="H21" s="3"/>
      <c r="I21" s="3"/>
      <c r="J21" s="3"/>
      <c r="K21" s="3"/>
      <c r="L21" s="3"/>
      <c r="M21" s="3"/>
    </row>
    <row r="22" spans="1:19" ht="15.75" thickTop="1" thickBot="1" x14ac:dyDescent="0.25">
      <c r="A22" s="4">
        <v>22920</v>
      </c>
      <c r="B22" s="5">
        <v>1126</v>
      </c>
      <c r="C22" s="6">
        <v>0</v>
      </c>
      <c r="D22" s="5">
        <v>5995</v>
      </c>
      <c r="E22" s="7">
        <v>208</v>
      </c>
      <c r="F22" s="7">
        <v>92.97</v>
      </c>
      <c r="G22" s="8">
        <v>1453.6496</v>
      </c>
      <c r="H22" s="6">
        <v>1.2909999999999999</v>
      </c>
      <c r="I22" s="7">
        <v>1</v>
      </c>
      <c r="J22" s="7">
        <v>294</v>
      </c>
      <c r="K22" s="7">
        <v>2.6844999999999999</v>
      </c>
      <c r="L22" s="7">
        <v>832</v>
      </c>
      <c r="M22" s="7">
        <v>0.79859999999999998</v>
      </c>
      <c r="N22" s="69">
        <v>242143</v>
      </c>
      <c r="O22" s="34">
        <f t="shared" ref="O22:O33" si="2">+(D22*100)/($E$19*Q22)</f>
        <v>92.974565756823822</v>
      </c>
      <c r="P22" s="48">
        <f t="shared" ref="P22:P34" si="3">+B22/$E$19</f>
        <v>5.4134615384615383</v>
      </c>
      <c r="Q22" s="35">
        <v>31</v>
      </c>
    </row>
    <row r="23" spans="1:19" ht="15.75" thickTop="1" thickBot="1" x14ac:dyDescent="0.25">
      <c r="A23" s="9">
        <v>22951</v>
      </c>
      <c r="B23" s="12">
        <v>995</v>
      </c>
      <c r="C23" s="11">
        <v>0</v>
      </c>
      <c r="D23" s="10">
        <v>4763</v>
      </c>
      <c r="E23" s="12">
        <v>208</v>
      </c>
      <c r="F23" s="12">
        <v>76.33</v>
      </c>
      <c r="G23" s="13">
        <v>1297.8534</v>
      </c>
      <c r="H23" s="11">
        <v>1.3044</v>
      </c>
      <c r="I23" s="12">
        <v>1</v>
      </c>
      <c r="J23" s="12">
        <v>315</v>
      </c>
      <c r="K23" s="12">
        <v>2.3791000000000002</v>
      </c>
      <c r="L23" s="12">
        <v>680</v>
      </c>
      <c r="M23" s="12">
        <v>0.80649999999999999</v>
      </c>
      <c r="N23" s="70">
        <v>242180</v>
      </c>
      <c r="O23" s="34">
        <f t="shared" si="2"/>
        <v>76.330128205128204</v>
      </c>
      <c r="P23" s="48">
        <f t="shared" si="3"/>
        <v>4.7836538461538458</v>
      </c>
      <c r="Q23" s="35">
        <v>30</v>
      </c>
    </row>
    <row r="24" spans="1:19" ht="15.75" thickTop="1" thickBot="1" x14ac:dyDescent="0.25">
      <c r="A24" s="4">
        <v>22981</v>
      </c>
      <c r="B24" s="5">
        <v>1057</v>
      </c>
      <c r="C24" s="6">
        <v>0</v>
      </c>
      <c r="D24" s="5">
        <v>5099</v>
      </c>
      <c r="E24" s="7">
        <v>208</v>
      </c>
      <c r="F24" s="7">
        <v>79.08</v>
      </c>
      <c r="G24" s="8">
        <v>1372.2280000000001</v>
      </c>
      <c r="H24" s="6">
        <v>1.2982</v>
      </c>
      <c r="I24" s="7">
        <v>1</v>
      </c>
      <c r="J24" s="7">
        <v>318</v>
      </c>
      <c r="K24" s="7">
        <v>2.3479000000000001</v>
      </c>
      <c r="L24" s="7">
        <v>739</v>
      </c>
      <c r="M24" s="7">
        <v>0.84650000000000003</v>
      </c>
      <c r="N24" s="69">
        <v>242216</v>
      </c>
      <c r="O24" s="34">
        <f t="shared" si="2"/>
        <v>79.0787841191067</v>
      </c>
      <c r="P24" s="48">
        <f t="shared" si="3"/>
        <v>5.0817307692307692</v>
      </c>
      <c r="Q24" s="35">
        <v>31</v>
      </c>
    </row>
    <row r="25" spans="1:19" ht="15.75" thickTop="1" thickBot="1" x14ac:dyDescent="0.25">
      <c r="A25" s="9">
        <v>23012</v>
      </c>
      <c r="B25" s="10">
        <v>1058</v>
      </c>
      <c r="C25" s="11">
        <v>0</v>
      </c>
      <c r="D25" s="10">
        <v>4814</v>
      </c>
      <c r="E25" s="12">
        <v>208</v>
      </c>
      <c r="F25" s="12">
        <v>74.66</v>
      </c>
      <c r="G25" s="13">
        <v>1323.8493000000001</v>
      </c>
      <c r="H25" s="11">
        <v>1.2513000000000001</v>
      </c>
      <c r="I25" s="12">
        <v>1</v>
      </c>
      <c r="J25" s="12">
        <v>343</v>
      </c>
      <c r="K25" s="12">
        <v>2.2622</v>
      </c>
      <c r="L25" s="12">
        <v>715</v>
      </c>
      <c r="M25" s="12">
        <v>0.76629999999999998</v>
      </c>
      <c r="N25" s="70">
        <v>242226</v>
      </c>
      <c r="O25" s="34">
        <f t="shared" si="2"/>
        <v>74.658808933002476</v>
      </c>
      <c r="P25" s="48">
        <f t="shared" si="3"/>
        <v>5.0865384615384617</v>
      </c>
      <c r="Q25" s="35">
        <v>31</v>
      </c>
    </row>
    <row r="26" spans="1:19" ht="15.75" thickTop="1" thickBot="1" x14ac:dyDescent="0.25">
      <c r="A26" s="4">
        <v>23043</v>
      </c>
      <c r="B26" s="7">
        <v>948</v>
      </c>
      <c r="C26" s="6">
        <v>0</v>
      </c>
      <c r="D26" s="5">
        <v>4358</v>
      </c>
      <c r="E26" s="7">
        <v>208</v>
      </c>
      <c r="F26" s="7">
        <v>74.83</v>
      </c>
      <c r="G26" s="8">
        <v>1172.1831</v>
      </c>
      <c r="H26" s="6">
        <v>1.2364999999999999</v>
      </c>
      <c r="I26" s="7">
        <v>1</v>
      </c>
      <c r="J26" s="7">
        <v>274</v>
      </c>
      <c r="K26" s="7">
        <v>2.4064999999999999</v>
      </c>
      <c r="L26" s="7">
        <v>674</v>
      </c>
      <c r="M26" s="7">
        <v>0.76080000000000003</v>
      </c>
      <c r="N26" s="69">
        <v>242326</v>
      </c>
      <c r="O26" s="34">
        <f t="shared" si="2"/>
        <v>72.248010610079575</v>
      </c>
      <c r="P26" s="48">
        <f t="shared" si="3"/>
        <v>4.5576923076923075</v>
      </c>
      <c r="Q26" s="35">
        <v>29</v>
      </c>
    </row>
    <row r="27" spans="1:19" ht="15.75" thickTop="1" thickBot="1" x14ac:dyDescent="0.25">
      <c r="A27" s="9">
        <v>23071</v>
      </c>
      <c r="B27" s="12">
        <v>966</v>
      </c>
      <c r="C27" s="11">
        <v>0</v>
      </c>
      <c r="D27" s="10">
        <v>4697</v>
      </c>
      <c r="E27" s="12">
        <v>208</v>
      </c>
      <c r="F27" s="12">
        <v>72.84</v>
      </c>
      <c r="G27" s="13">
        <v>1252.8145</v>
      </c>
      <c r="H27" s="11">
        <v>1.2968999999999999</v>
      </c>
      <c r="I27" s="12">
        <v>1</v>
      </c>
      <c r="J27" s="12">
        <v>312</v>
      </c>
      <c r="K27" s="12">
        <v>2.1833999999999998</v>
      </c>
      <c r="L27" s="12">
        <v>654</v>
      </c>
      <c r="M27" s="12">
        <v>0.874</v>
      </c>
      <c r="N27" s="70">
        <v>242278</v>
      </c>
      <c r="O27" s="34">
        <f t="shared" si="2"/>
        <v>72.84429280397022</v>
      </c>
      <c r="P27" s="48">
        <f t="shared" si="3"/>
        <v>4.6442307692307692</v>
      </c>
      <c r="Q27" s="35">
        <v>31</v>
      </c>
    </row>
    <row r="28" spans="1:19" ht="15.75" thickTop="1" thickBot="1" x14ac:dyDescent="0.25">
      <c r="A28" s="4">
        <v>23102</v>
      </c>
      <c r="B28" s="7">
        <v>770</v>
      </c>
      <c r="C28" s="6">
        <v>0</v>
      </c>
      <c r="D28" s="5">
        <v>3521</v>
      </c>
      <c r="E28" s="7">
        <v>208</v>
      </c>
      <c r="F28" s="7">
        <v>56.43</v>
      </c>
      <c r="G28" s="7">
        <v>907.22310000000004</v>
      </c>
      <c r="H28" s="6">
        <v>1.1781999999999999</v>
      </c>
      <c r="I28" s="7">
        <v>1</v>
      </c>
      <c r="J28" s="7">
        <v>208</v>
      </c>
      <c r="K28" s="7">
        <v>2.2324999999999999</v>
      </c>
      <c r="L28" s="7">
        <v>562</v>
      </c>
      <c r="M28" s="7">
        <v>0.78800000000000003</v>
      </c>
      <c r="N28" s="69">
        <v>242327</v>
      </c>
      <c r="O28" s="34">
        <f t="shared" si="2"/>
        <v>56.426282051282051</v>
      </c>
      <c r="P28" s="48">
        <f t="shared" si="3"/>
        <v>3.7019230769230771</v>
      </c>
      <c r="Q28" s="35">
        <v>30</v>
      </c>
    </row>
    <row r="29" spans="1:19" ht="15.75" thickTop="1" thickBot="1" x14ac:dyDescent="0.25">
      <c r="A29" s="9">
        <v>23132</v>
      </c>
      <c r="B29" s="12">
        <v>890</v>
      </c>
      <c r="C29" s="11">
        <v>0</v>
      </c>
      <c r="D29" s="10">
        <v>4030</v>
      </c>
      <c r="E29" s="12">
        <v>208</v>
      </c>
      <c r="F29" s="12">
        <v>62.5</v>
      </c>
      <c r="G29" s="13">
        <v>1140.8947000000001</v>
      </c>
      <c r="H29" s="11">
        <v>1.2819</v>
      </c>
      <c r="I29" s="12">
        <v>1</v>
      </c>
      <c r="J29" s="12">
        <v>251</v>
      </c>
      <c r="K29" s="12">
        <v>2.6273</v>
      </c>
      <c r="L29" s="12">
        <v>639</v>
      </c>
      <c r="M29" s="12">
        <v>0.75339999999999996</v>
      </c>
      <c r="N29" s="70">
        <v>242333</v>
      </c>
      <c r="O29" s="34">
        <f t="shared" si="2"/>
        <v>62.5</v>
      </c>
      <c r="P29" s="48">
        <f t="shared" si="3"/>
        <v>4.2788461538461542</v>
      </c>
      <c r="Q29" s="35">
        <v>31</v>
      </c>
    </row>
    <row r="30" spans="1:19" ht="15.75" thickTop="1" thickBot="1" x14ac:dyDescent="0.25">
      <c r="A30" s="4">
        <v>23163</v>
      </c>
      <c r="B30" s="7">
        <v>926</v>
      </c>
      <c r="C30" s="6">
        <v>0</v>
      </c>
      <c r="D30" s="5">
        <v>4756</v>
      </c>
      <c r="E30" s="7">
        <v>208</v>
      </c>
      <c r="F30" s="7">
        <v>76.22</v>
      </c>
      <c r="G30" s="8">
        <v>1267.32</v>
      </c>
      <c r="H30" s="6">
        <v>1.3686</v>
      </c>
      <c r="I30" s="7">
        <v>1</v>
      </c>
      <c r="J30" s="7">
        <v>286</v>
      </c>
      <c r="K30" s="7">
        <v>2.6764999999999999</v>
      </c>
      <c r="L30" s="7">
        <v>640</v>
      </c>
      <c r="M30" s="7">
        <v>0.78410000000000002</v>
      </c>
      <c r="N30" s="69">
        <v>242390</v>
      </c>
      <c r="O30" s="34">
        <f t="shared" si="2"/>
        <v>76.217948717948715</v>
      </c>
      <c r="P30" s="48">
        <f t="shared" si="3"/>
        <v>4.4519230769230766</v>
      </c>
      <c r="Q30" s="35">
        <v>30</v>
      </c>
    </row>
    <row r="31" spans="1:19" ht="15.75" thickTop="1" thickBot="1" x14ac:dyDescent="0.25">
      <c r="A31" s="9">
        <v>23193</v>
      </c>
      <c r="B31" s="12">
        <v>932</v>
      </c>
      <c r="C31" s="11">
        <v>0</v>
      </c>
      <c r="D31" s="10">
        <v>5070</v>
      </c>
      <c r="E31" s="12">
        <v>208</v>
      </c>
      <c r="F31" s="12">
        <v>78.63</v>
      </c>
      <c r="G31" s="13">
        <v>1193.6220000000001</v>
      </c>
      <c r="H31" s="11">
        <v>1.2806999999999999</v>
      </c>
      <c r="I31" s="12">
        <v>1</v>
      </c>
      <c r="J31" s="12">
        <v>253</v>
      </c>
      <c r="K31" s="12">
        <v>2.4771000000000001</v>
      </c>
      <c r="L31" s="12">
        <v>679</v>
      </c>
      <c r="M31" s="12">
        <v>0.83489999999999998</v>
      </c>
      <c r="N31" s="70">
        <v>242396</v>
      </c>
      <c r="O31" s="34">
        <f t="shared" si="2"/>
        <v>78.629032258064512</v>
      </c>
      <c r="P31" s="48">
        <f t="shared" si="3"/>
        <v>4.4807692307692308</v>
      </c>
      <c r="Q31" s="35">
        <v>31</v>
      </c>
    </row>
    <row r="32" spans="1:19" ht="15.75" thickTop="1" thickBot="1" x14ac:dyDescent="0.25">
      <c r="A32" s="4">
        <v>23224</v>
      </c>
      <c r="B32" s="7">
        <v>956</v>
      </c>
      <c r="C32" s="18">
        <v>2</v>
      </c>
      <c r="D32" s="5">
        <v>4603</v>
      </c>
      <c r="E32" s="7">
        <v>208</v>
      </c>
      <c r="F32" s="7">
        <v>71.39</v>
      </c>
      <c r="G32" s="8">
        <v>1136.0588</v>
      </c>
      <c r="H32" s="6">
        <v>1.1908000000000001</v>
      </c>
      <c r="I32" s="7">
        <v>1</v>
      </c>
      <c r="J32" s="7">
        <v>274</v>
      </c>
      <c r="K32" s="7">
        <v>2.3643999999999998</v>
      </c>
      <c r="L32" s="7">
        <v>682</v>
      </c>
      <c r="M32" s="7">
        <v>0.71579999999999999</v>
      </c>
      <c r="N32" s="69">
        <v>242430</v>
      </c>
      <c r="O32" s="34">
        <f t="shared" si="2"/>
        <v>71.386476426799007</v>
      </c>
      <c r="P32" s="48">
        <f t="shared" si="3"/>
        <v>4.5961538461538458</v>
      </c>
      <c r="Q32" s="35">
        <v>31</v>
      </c>
    </row>
    <row r="33" spans="1:17" ht="15.75" thickTop="1" thickBot="1" x14ac:dyDescent="0.25">
      <c r="A33" s="23">
        <v>23255</v>
      </c>
      <c r="B33" s="41">
        <v>1000</v>
      </c>
      <c r="C33" s="26">
        <v>676</v>
      </c>
      <c r="D33" s="41">
        <v>5035</v>
      </c>
      <c r="E33" s="24">
        <v>208</v>
      </c>
      <c r="F33" s="24">
        <v>80.69</v>
      </c>
      <c r="G33" s="24">
        <v>396.79140000000001</v>
      </c>
      <c r="H33" s="25">
        <v>1.2246999999999999</v>
      </c>
      <c r="I33" s="24">
        <v>1</v>
      </c>
      <c r="J33" s="24">
        <v>101</v>
      </c>
      <c r="K33" s="24">
        <v>2.1067</v>
      </c>
      <c r="L33" s="24">
        <v>899</v>
      </c>
      <c r="M33" s="24">
        <v>0.20469999999999999</v>
      </c>
      <c r="N33" s="72">
        <v>242431</v>
      </c>
      <c r="O33" s="34">
        <f t="shared" si="2"/>
        <v>80.689102564102569</v>
      </c>
      <c r="P33" s="48">
        <f t="shared" si="3"/>
        <v>4.8076923076923075</v>
      </c>
      <c r="Q33" s="35">
        <v>30</v>
      </c>
    </row>
    <row r="34" spans="1:17" ht="16.5" thickTop="1" thickBot="1" x14ac:dyDescent="0.25">
      <c r="A34" s="15" t="s">
        <v>12</v>
      </c>
      <c r="B34" s="16">
        <v>11624</v>
      </c>
      <c r="C34" s="15">
        <v>678</v>
      </c>
      <c r="D34" s="16">
        <v>56741</v>
      </c>
      <c r="E34" s="15">
        <v>208</v>
      </c>
      <c r="F34" s="15">
        <v>74.739999999999995</v>
      </c>
      <c r="G34" s="17">
        <v>13914.4879</v>
      </c>
      <c r="H34" s="15">
        <v>1.2712000000000001</v>
      </c>
      <c r="I34" s="15">
        <v>1</v>
      </c>
      <c r="J34" s="16">
        <v>3229</v>
      </c>
      <c r="K34" s="15">
        <v>2.4089</v>
      </c>
      <c r="L34" s="16">
        <v>8395</v>
      </c>
      <c r="M34" s="15">
        <v>0.73089999999999999</v>
      </c>
      <c r="N34" s="32">
        <f>+D34/B34</f>
        <v>4.8813661390227114</v>
      </c>
      <c r="O34" s="34"/>
      <c r="P34" s="48">
        <f>+B34/$E$19</f>
        <v>55.884615384615387</v>
      </c>
      <c r="Q34" s="35">
        <f>SUM(Q22:Q33)</f>
        <v>366</v>
      </c>
    </row>
    <row r="35" spans="1:17" ht="15" thickTop="1" x14ac:dyDescent="0.2"/>
    <row r="36" spans="1:17" ht="15" thickBot="1" x14ac:dyDescent="0.25">
      <c r="A36">
        <v>10768</v>
      </c>
      <c r="E36" s="31">
        <v>30</v>
      </c>
    </row>
    <row r="37" spans="1:17" ht="15.75" thickBot="1" x14ac:dyDescent="0.3">
      <c r="A37" s="2" t="s">
        <v>2</v>
      </c>
      <c r="B37" s="2" t="s">
        <v>3</v>
      </c>
      <c r="C37" s="2" t="s">
        <v>4</v>
      </c>
      <c r="D37" s="2" t="s">
        <v>5</v>
      </c>
      <c r="E37" s="2" t="s">
        <v>6</v>
      </c>
      <c r="F37" s="61" t="s">
        <v>7</v>
      </c>
      <c r="G37" s="2" t="s">
        <v>8</v>
      </c>
      <c r="H37" s="2" t="s">
        <v>9</v>
      </c>
      <c r="I37" s="2" t="s">
        <v>10</v>
      </c>
      <c r="J37" s="2" t="s">
        <v>11</v>
      </c>
      <c r="K37" s="2" t="s">
        <v>9</v>
      </c>
      <c r="L37" s="2" t="s">
        <v>11</v>
      </c>
      <c r="M37" s="2" t="s">
        <v>9</v>
      </c>
      <c r="O37" s="2" t="s">
        <v>7</v>
      </c>
      <c r="P37" s="46" t="s">
        <v>14</v>
      </c>
    </row>
    <row r="38" spans="1:17" ht="16.5" thickTop="1" thickBot="1" x14ac:dyDescent="0.3">
      <c r="A38" s="3"/>
      <c r="B38" s="3"/>
      <c r="C38" s="3"/>
      <c r="D38" s="3"/>
      <c r="E38" s="3"/>
      <c r="F38" s="62"/>
      <c r="G38" s="3"/>
      <c r="H38" s="3"/>
      <c r="I38" s="3"/>
      <c r="J38" s="3"/>
      <c r="K38" s="3"/>
      <c r="L38" s="3"/>
      <c r="M38" s="3"/>
    </row>
    <row r="39" spans="1:17" ht="15.75" thickTop="1" thickBot="1" x14ac:dyDescent="0.25">
      <c r="A39" s="4">
        <v>22920</v>
      </c>
      <c r="B39" s="7">
        <v>273</v>
      </c>
      <c r="C39" s="6">
        <v>0</v>
      </c>
      <c r="D39" s="7">
        <v>781</v>
      </c>
      <c r="E39" s="7">
        <v>30</v>
      </c>
      <c r="F39" s="7">
        <v>83.98</v>
      </c>
      <c r="G39" s="7">
        <v>167.88749999999999</v>
      </c>
      <c r="H39" s="6">
        <v>0.61499999999999999</v>
      </c>
      <c r="I39" s="7">
        <v>0.6</v>
      </c>
      <c r="J39" s="7">
        <v>2</v>
      </c>
      <c r="K39" s="7">
        <v>3.4893000000000001</v>
      </c>
      <c r="L39" s="7">
        <v>271</v>
      </c>
      <c r="M39" s="7">
        <v>0.59379999999999999</v>
      </c>
      <c r="N39" s="69">
        <v>242117</v>
      </c>
      <c r="O39" s="34">
        <f t="shared" ref="O39:O50" si="4">+(D39*100)/($E$36*Q39)</f>
        <v>83.978494623655919</v>
      </c>
      <c r="P39" s="48">
        <f t="shared" ref="P39:P51" si="5">+B39/$E$36</f>
        <v>9.1</v>
      </c>
      <c r="Q39" s="35">
        <v>31</v>
      </c>
    </row>
    <row r="40" spans="1:17" ht="15.75" thickTop="1" thickBot="1" x14ac:dyDescent="0.25">
      <c r="A40" s="9">
        <v>22951</v>
      </c>
      <c r="B40" s="12">
        <v>246</v>
      </c>
      <c r="C40" s="11">
        <v>0</v>
      </c>
      <c r="D40" s="10">
        <v>1035</v>
      </c>
      <c r="E40" s="12">
        <v>30</v>
      </c>
      <c r="F40" s="12">
        <v>115</v>
      </c>
      <c r="G40" s="12">
        <v>173.33879999999999</v>
      </c>
      <c r="H40" s="11">
        <v>0.7046</v>
      </c>
      <c r="I40" s="12">
        <v>0.6</v>
      </c>
      <c r="J40" s="12">
        <v>4</v>
      </c>
      <c r="K40" s="12">
        <v>5.9709000000000003</v>
      </c>
      <c r="L40" s="12">
        <v>242</v>
      </c>
      <c r="M40" s="12">
        <v>0.61760000000000004</v>
      </c>
      <c r="N40" s="70">
        <v>242174</v>
      </c>
      <c r="O40" s="34">
        <f t="shared" si="4"/>
        <v>115</v>
      </c>
      <c r="P40" s="48">
        <f t="shared" si="5"/>
        <v>8.1999999999999993</v>
      </c>
      <c r="Q40" s="35">
        <v>30</v>
      </c>
    </row>
    <row r="41" spans="1:17" ht="15.75" thickTop="1" thickBot="1" x14ac:dyDescent="0.25">
      <c r="A41" s="4">
        <v>22981</v>
      </c>
      <c r="B41" s="7">
        <v>206</v>
      </c>
      <c r="C41" s="6">
        <v>0</v>
      </c>
      <c r="D41" s="7">
        <v>579</v>
      </c>
      <c r="E41" s="7">
        <v>30</v>
      </c>
      <c r="F41" s="7">
        <v>62.26</v>
      </c>
      <c r="G41" s="7">
        <v>139.8056</v>
      </c>
      <c r="H41" s="6">
        <v>0.67869999999999997</v>
      </c>
      <c r="I41" s="7">
        <v>0.6</v>
      </c>
      <c r="J41" s="7">
        <v>5</v>
      </c>
      <c r="K41" s="7">
        <v>1.3746</v>
      </c>
      <c r="L41" s="7">
        <v>201</v>
      </c>
      <c r="M41" s="7">
        <v>0.66139999999999999</v>
      </c>
      <c r="N41" s="69">
        <v>242174</v>
      </c>
      <c r="O41" s="34">
        <f t="shared" si="4"/>
        <v>62.258064516129032</v>
      </c>
      <c r="P41" s="48">
        <f t="shared" si="5"/>
        <v>6.8666666666666663</v>
      </c>
      <c r="Q41" s="35">
        <v>31</v>
      </c>
    </row>
    <row r="42" spans="1:17" ht="15.75" thickTop="1" thickBot="1" x14ac:dyDescent="0.25">
      <c r="A42" s="9">
        <v>23012</v>
      </c>
      <c r="B42" s="12">
        <v>229</v>
      </c>
      <c r="C42" s="11">
        <v>0</v>
      </c>
      <c r="D42" s="12">
        <v>742</v>
      </c>
      <c r="E42" s="12">
        <v>30</v>
      </c>
      <c r="F42" s="12">
        <v>79.78</v>
      </c>
      <c r="G42" s="12">
        <v>164.69980000000001</v>
      </c>
      <c r="H42" s="11">
        <v>0.71919999999999995</v>
      </c>
      <c r="I42" s="12">
        <v>0.6</v>
      </c>
      <c r="J42" s="12">
        <v>7</v>
      </c>
      <c r="K42" s="12">
        <v>2.6396000000000002</v>
      </c>
      <c r="L42" s="12">
        <v>222</v>
      </c>
      <c r="M42" s="12">
        <v>0.65869999999999995</v>
      </c>
      <c r="N42" s="70">
        <v>242213</v>
      </c>
      <c r="O42" s="34">
        <f t="shared" si="4"/>
        <v>79.784946236559136</v>
      </c>
      <c r="P42" s="48">
        <f t="shared" si="5"/>
        <v>7.6333333333333337</v>
      </c>
      <c r="Q42" s="35">
        <v>31</v>
      </c>
    </row>
    <row r="43" spans="1:17" ht="15.75" thickTop="1" thickBot="1" x14ac:dyDescent="0.25">
      <c r="A43" s="4">
        <v>23043</v>
      </c>
      <c r="B43" s="7">
        <v>209</v>
      </c>
      <c r="C43" s="6">
        <v>0</v>
      </c>
      <c r="D43" s="7">
        <v>615</v>
      </c>
      <c r="E43" s="7">
        <v>30</v>
      </c>
      <c r="F43" s="7">
        <v>73.209999999999994</v>
      </c>
      <c r="G43" s="7">
        <v>137.65110000000001</v>
      </c>
      <c r="H43" s="6">
        <v>0.65859999999999996</v>
      </c>
      <c r="I43" s="7">
        <v>0.6</v>
      </c>
      <c r="J43" s="7">
        <v>2</v>
      </c>
      <c r="K43" s="7">
        <v>1.0648</v>
      </c>
      <c r="L43" s="7">
        <v>207</v>
      </c>
      <c r="M43" s="7">
        <v>0.65469999999999995</v>
      </c>
      <c r="N43" s="69">
        <v>242225</v>
      </c>
      <c r="O43" s="34">
        <f t="shared" si="4"/>
        <v>70.689655172413794</v>
      </c>
      <c r="P43" s="48">
        <f t="shared" si="5"/>
        <v>6.9666666666666668</v>
      </c>
      <c r="Q43" s="35">
        <v>29</v>
      </c>
    </row>
    <row r="44" spans="1:17" ht="15.75" thickTop="1" thickBot="1" x14ac:dyDescent="0.25">
      <c r="A44" s="9">
        <v>23071</v>
      </c>
      <c r="B44" s="12">
        <v>226</v>
      </c>
      <c r="C44" s="11">
        <v>0</v>
      </c>
      <c r="D44" s="12">
        <v>699</v>
      </c>
      <c r="E44" s="12">
        <v>30</v>
      </c>
      <c r="F44" s="12">
        <v>75.16</v>
      </c>
      <c r="G44" s="12">
        <v>160.66480000000001</v>
      </c>
      <c r="H44" s="11">
        <v>0.71089999999999998</v>
      </c>
      <c r="I44" s="12">
        <v>0.6</v>
      </c>
      <c r="J44" s="12">
        <v>1</v>
      </c>
      <c r="K44" s="12">
        <v>0.56359999999999999</v>
      </c>
      <c r="L44" s="12">
        <v>225</v>
      </c>
      <c r="M44" s="12">
        <v>0.71160000000000001</v>
      </c>
      <c r="N44" s="70">
        <v>242255</v>
      </c>
      <c r="O44" s="34">
        <f t="shared" si="4"/>
        <v>75.161290322580641</v>
      </c>
      <c r="P44" s="48">
        <f t="shared" si="5"/>
        <v>7.5333333333333332</v>
      </c>
      <c r="Q44" s="35">
        <v>31</v>
      </c>
    </row>
    <row r="45" spans="1:17" ht="15.75" thickTop="1" thickBot="1" x14ac:dyDescent="0.25">
      <c r="A45" s="4">
        <v>23102</v>
      </c>
      <c r="B45" s="7">
        <v>184</v>
      </c>
      <c r="C45" s="6">
        <v>0</v>
      </c>
      <c r="D45" s="7">
        <v>756</v>
      </c>
      <c r="E45" s="7">
        <v>30</v>
      </c>
      <c r="F45" s="7">
        <v>84</v>
      </c>
      <c r="G45" s="7">
        <v>143.0984</v>
      </c>
      <c r="H45" s="6">
        <v>0.77769999999999995</v>
      </c>
      <c r="I45" s="7">
        <v>0.6</v>
      </c>
      <c r="J45" s="7">
        <v>3</v>
      </c>
      <c r="K45" s="7">
        <v>3.9855</v>
      </c>
      <c r="L45" s="7">
        <v>181</v>
      </c>
      <c r="M45" s="7">
        <v>0.72450000000000003</v>
      </c>
      <c r="N45" s="69">
        <v>242284</v>
      </c>
      <c r="O45" s="34">
        <f t="shared" si="4"/>
        <v>84</v>
      </c>
      <c r="P45" s="48">
        <f t="shared" si="5"/>
        <v>6.1333333333333337</v>
      </c>
      <c r="Q45" s="35">
        <v>30</v>
      </c>
    </row>
    <row r="46" spans="1:17" ht="15.75" thickTop="1" thickBot="1" x14ac:dyDescent="0.25">
      <c r="A46" s="9">
        <v>23132</v>
      </c>
      <c r="B46" s="12">
        <v>202</v>
      </c>
      <c r="C46" s="11">
        <v>0</v>
      </c>
      <c r="D46" s="12">
        <v>503</v>
      </c>
      <c r="E46" s="12">
        <v>30</v>
      </c>
      <c r="F46" s="12">
        <v>54.09</v>
      </c>
      <c r="G46" s="12">
        <v>137.60740000000001</v>
      </c>
      <c r="H46" s="11">
        <v>0.68120000000000003</v>
      </c>
      <c r="I46" s="12">
        <v>0.6</v>
      </c>
      <c r="J46" s="12">
        <v>1</v>
      </c>
      <c r="K46" s="12">
        <v>1.8656999999999999</v>
      </c>
      <c r="L46" s="12">
        <v>201</v>
      </c>
      <c r="M46" s="12">
        <v>0.67530000000000001</v>
      </c>
      <c r="N46" s="70">
        <v>242339</v>
      </c>
      <c r="O46" s="34">
        <f>+(D46*100)/($E$36*Q46)</f>
        <v>54.086021505376344</v>
      </c>
      <c r="P46" s="48">
        <f t="shared" si="5"/>
        <v>6.7333333333333334</v>
      </c>
      <c r="Q46" s="35">
        <v>31</v>
      </c>
    </row>
    <row r="47" spans="1:17" ht="15.75" thickTop="1" thickBot="1" x14ac:dyDescent="0.25">
      <c r="A47" s="4">
        <v>23163</v>
      </c>
      <c r="B47" s="7">
        <v>177</v>
      </c>
      <c r="C47" s="6">
        <v>0</v>
      </c>
      <c r="D47" s="7">
        <v>804</v>
      </c>
      <c r="E47" s="7">
        <v>30</v>
      </c>
      <c r="F47" s="7">
        <v>89.33</v>
      </c>
      <c r="G47" s="7">
        <v>162.59729999999999</v>
      </c>
      <c r="H47" s="6">
        <v>0.91859999999999997</v>
      </c>
      <c r="I47" s="7">
        <v>0.6</v>
      </c>
      <c r="J47" s="7">
        <v>3</v>
      </c>
      <c r="K47" s="7">
        <v>10.709199999999999</v>
      </c>
      <c r="L47" s="7">
        <v>174</v>
      </c>
      <c r="M47" s="7">
        <v>0.74980000000000002</v>
      </c>
      <c r="N47" s="69">
        <v>242376</v>
      </c>
      <c r="O47" s="34">
        <f t="shared" si="4"/>
        <v>89.333333333333329</v>
      </c>
      <c r="P47" s="48">
        <f t="shared" si="5"/>
        <v>5.9</v>
      </c>
      <c r="Q47" s="35">
        <v>30</v>
      </c>
    </row>
    <row r="48" spans="1:17" ht="15.75" thickTop="1" thickBot="1" x14ac:dyDescent="0.25">
      <c r="A48" s="9">
        <v>23193</v>
      </c>
      <c r="B48" s="12">
        <v>166</v>
      </c>
      <c r="C48" s="11">
        <v>0</v>
      </c>
      <c r="D48" s="12">
        <v>794</v>
      </c>
      <c r="E48" s="12">
        <v>30</v>
      </c>
      <c r="F48" s="12">
        <v>85.38</v>
      </c>
      <c r="G48" s="12">
        <v>123.458</v>
      </c>
      <c r="H48" s="11">
        <v>0.74370000000000003</v>
      </c>
      <c r="I48" s="12">
        <v>0.6</v>
      </c>
      <c r="J48" s="12">
        <v>2</v>
      </c>
      <c r="K48" s="12">
        <v>0.56359999999999999</v>
      </c>
      <c r="L48" s="12">
        <v>164</v>
      </c>
      <c r="M48" s="12">
        <v>0.74590000000000001</v>
      </c>
      <c r="N48" s="70">
        <v>242376</v>
      </c>
      <c r="O48" s="34">
        <f t="shared" si="4"/>
        <v>85.376344086021504</v>
      </c>
      <c r="P48" s="48">
        <f t="shared" si="5"/>
        <v>5.5333333333333332</v>
      </c>
      <c r="Q48" s="35">
        <v>31</v>
      </c>
    </row>
    <row r="49" spans="1:17" ht="15.75" thickTop="1" thickBot="1" x14ac:dyDescent="0.25">
      <c r="A49" s="4">
        <v>23224</v>
      </c>
      <c r="B49" s="7">
        <v>205</v>
      </c>
      <c r="C49" s="18">
        <v>2</v>
      </c>
      <c r="D49" s="7">
        <v>902</v>
      </c>
      <c r="E49" s="7">
        <v>30</v>
      </c>
      <c r="F49" s="7">
        <v>96.99</v>
      </c>
      <c r="G49" s="7">
        <v>151.85759999999999</v>
      </c>
      <c r="H49" s="6">
        <v>0.74809999999999999</v>
      </c>
      <c r="I49" s="7">
        <v>0.6</v>
      </c>
      <c r="J49" s="7">
        <v>2</v>
      </c>
      <c r="K49" s="7">
        <v>1.1538999999999999</v>
      </c>
      <c r="L49" s="7">
        <v>203</v>
      </c>
      <c r="M49" s="7">
        <v>0.73670000000000002</v>
      </c>
      <c r="N49" s="69">
        <v>242408</v>
      </c>
      <c r="O49" s="34">
        <f t="shared" si="4"/>
        <v>96.989247311827953</v>
      </c>
      <c r="P49" s="48">
        <f t="shared" si="5"/>
        <v>6.833333333333333</v>
      </c>
      <c r="Q49" s="35">
        <v>31</v>
      </c>
    </row>
    <row r="50" spans="1:17" ht="15.75" thickTop="1" thickBot="1" x14ac:dyDescent="0.25">
      <c r="A50" s="23">
        <v>23255</v>
      </c>
      <c r="B50" s="24">
        <v>196</v>
      </c>
      <c r="C50" s="25">
        <v>0</v>
      </c>
      <c r="D50" s="24">
        <v>679</v>
      </c>
      <c r="E50" s="24">
        <v>30</v>
      </c>
      <c r="F50" s="24">
        <v>75.44</v>
      </c>
      <c r="G50" s="24">
        <v>137.9913</v>
      </c>
      <c r="H50" s="25">
        <v>0.70399999999999996</v>
      </c>
      <c r="I50" s="24">
        <v>0.6</v>
      </c>
      <c r="J50" s="24">
        <v>2</v>
      </c>
      <c r="K50" s="24">
        <v>3.8422999999999998</v>
      </c>
      <c r="L50" s="24">
        <v>194</v>
      </c>
      <c r="M50" s="24">
        <v>0.67169999999999996</v>
      </c>
      <c r="N50" s="72">
        <v>242432</v>
      </c>
      <c r="O50" s="34">
        <f t="shared" si="4"/>
        <v>75.444444444444443</v>
      </c>
      <c r="P50" s="48">
        <f t="shared" si="5"/>
        <v>6.5333333333333332</v>
      </c>
      <c r="Q50" s="35">
        <v>30</v>
      </c>
    </row>
    <row r="51" spans="1:17" ht="16.5" thickTop="1" thickBot="1" x14ac:dyDescent="0.25">
      <c r="A51" s="15" t="s">
        <v>12</v>
      </c>
      <c r="B51" s="16">
        <v>2519</v>
      </c>
      <c r="C51" s="15">
        <v>2</v>
      </c>
      <c r="D51" s="16">
        <v>8889</v>
      </c>
      <c r="E51" s="15">
        <v>30</v>
      </c>
      <c r="F51" s="15">
        <v>81.180000000000007</v>
      </c>
      <c r="G51" s="17">
        <v>1800.6576</v>
      </c>
      <c r="H51" s="15">
        <v>0.71540000000000004</v>
      </c>
      <c r="I51" s="15">
        <v>0.6</v>
      </c>
      <c r="J51" s="15">
        <v>34</v>
      </c>
      <c r="K51" s="15">
        <v>3.411</v>
      </c>
      <c r="L51" s="16">
        <v>2485</v>
      </c>
      <c r="M51" s="15">
        <v>0.67789999999999995</v>
      </c>
      <c r="N51" s="32">
        <f>+D51/B51</f>
        <v>3.5287812624057167</v>
      </c>
      <c r="O51" s="34"/>
      <c r="P51" s="48">
        <f t="shared" si="5"/>
        <v>83.966666666666669</v>
      </c>
      <c r="Q51" s="35">
        <f>SUM(Q39:Q50)</f>
        <v>366</v>
      </c>
    </row>
    <row r="52" spans="1:17" ht="15" thickTop="1" x14ac:dyDescent="0.2">
      <c r="O52" s="37"/>
    </row>
    <row r="53" spans="1:17" ht="15" thickBot="1" x14ac:dyDescent="0.25">
      <c r="A53">
        <v>10769</v>
      </c>
      <c r="E53" s="31">
        <v>45</v>
      </c>
    </row>
    <row r="54" spans="1:17" ht="15.75" thickBot="1" x14ac:dyDescent="0.3">
      <c r="A54" s="2" t="s">
        <v>2</v>
      </c>
      <c r="B54" s="2" t="s">
        <v>3</v>
      </c>
      <c r="C54" s="2" t="s">
        <v>4</v>
      </c>
      <c r="D54" s="2" t="s">
        <v>5</v>
      </c>
      <c r="E54" s="2" t="s">
        <v>6</v>
      </c>
      <c r="F54" s="61" t="s">
        <v>7</v>
      </c>
      <c r="G54" s="2" t="s">
        <v>8</v>
      </c>
      <c r="H54" s="2" t="s">
        <v>9</v>
      </c>
      <c r="I54" s="2" t="s">
        <v>10</v>
      </c>
      <c r="J54" s="2" t="s">
        <v>11</v>
      </c>
      <c r="K54" s="2" t="s">
        <v>9</v>
      </c>
      <c r="L54" s="2" t="s">
        <v>11</v>
      </c>
      <c r="M54" s="2" t="s">
        <v>9</v>
      </c>
      <c r="O54" s="2" t="s">
        <v>7</v>
      </c>
      <c r="P54" s="46" t="s">
        <v>14</v>
      </c>
    </row>
    <row r="55" spans="1:17" ht="16.5" thickTop="1" thickBot="1" x14ac:dyDescent="0.3">
      <c r="A55" s="3"/>
      <c r="B55" s="3"/>
      <c r="C55" s="3"/>
      <c r="D55" s="3"/>
      <c r="E55" s="3"/>
      <c r="F55" s="62"/>
      <c r="G55" s="3"/>
      <c r="H55" s="3"/>
      <c r="I55" s="3"/>
      <c r="J55" s="3"/>
      <c r="K55" s="3"/>
      <c r="L55" s="3"/>
      <c r="M55" s="3"/>
    </row>
    <row r="56" spans="1:17" ht="15.75" thickTop="1" thickBot="1" x14ac:dyDescent="0.25">
      <c r="A56" s="4">
        <v>22920</v>
      </c>
      <c r="B56" s="7">
        <v>181</v>
      </c>
      <c r="C56" s="6">
        <v>0</v>
      </c>
      <c r="D56" s="7">
        <v>831</v>
      </c>
      <c r="E56" s="7">
        <v>36</v>
      </c>
      <c r="F56" s="7">
        <v>74.459999999999994</v>
      </c>
      <c r="G56" s="7">
        <v>124.7958</v>
      </c>
      <c r="H56" s="6">
        <v>0.6895</v>
      </c>
      <c r="I56" s="7">
        <v>0.6</v>
      </c>
      <c r="J56" s="7">
        <v>0</v>
      </c>
      <c r="K56" s="7">
        <v>0</v>
      </c>
      <c r="L56" s="7">
        <v>181</v>
      </c>
      <c r="M56" s="7">
        <v>0.6895</v>
      </c>
      <c r="N56" s="69">
        <v>242108</v>
      </c>
      <c r="O56" s="34">
        <f t="shared" ref="O56:O67" si="6">+(D56*100)/($E$53*Q56)</f>
        <v>59.56989247311828</v>
      </c>
      <c r="P56" s="48">
        <f t="shared" ref="P56:P68" si="7">+B56/$E$53</f>
        <v>4.0222222222222221</v>
      </c>
      <c r="Q56" s="35">
        <v>31</v>
      </c>
    </row>
    <row r="57" spans="1:17" ht="15.75" thickTop="1" thickBot="1" x14ac:dyDescent="0.25">
      <c r="A57" s="9">
        <v>22951</v>
      </c>
      <c r="B57" s="12">
        <v>169</v>
      </c>
      <c r="C57" s="11">
        <v>0</v>
      </c>
      <c r="D57" s="12">
        <v>580</v>
      </c>
      <c r="E57" s="12">
        <v>36</v>
      </c>
      <c r="F57" s="12">
        <v>53.7</v>
      </c>
      <c r="G57" s="12">
        <v>108.8394</v>
      </c>
      <c r="H57" s="11">
        <v>0.64400000000000002</v>
      </c>
      <c r="I57" s="12">
        <v>0.6</v>
      </c>
      <c r="J57" s="12">
        <v>1</v>
      </c>
      <c r="K57" s="12">
        <v>0.56359999999999999</v>
      </c>
      <c r="L57" s="12">
        <v>168</v>
      </c>
      <c r="M57" s="12">
        <v>0.64449999999999996</v>
      </c>
      <c r="N57" s="70">
        <v>242151</v>
      </c>
      <c r="O57" s="34">
        <f t="shared" si="6"/>
        <v>42.962962962962962</v>
      </c>
      <c r="P57" s="48">
        <f t="shared" si="7"/>
        <v>3.7555555555555555</v>
      </c>
      <c r="Q57" s="35">
        <v>30</v>
      </c>
    </row>
    <row r="58" spans="1:17" ht="15.75" thickTop="1" thickBot="1" x14ac:dyDescent="0.25">
      <c r="A58" s="4">
        <v>22981</v>
      </c>
      <c r="B58" s="7">
        <v>157</v>
      </c>
      <c r="C58" s="6">
        <v>0</v>
      </c>
      <c r="D58" s="7">
        <v>567</v>
      </c>
      <c r="E58" s="7">
        <v>36</v>
      </c>
      <c r="F58" s="7">
        <v>50.81</v>
      </c>
      <c r="G58" s="7">
        <v>105.122</v>
      </c>
      <c r="H58" s="6">
        <v>0.66959999999999997</v>
      </c>
      <c r="I58" s="7">
        <v>0.6</v>
      </c>
      <c r="J58" s="7">
        <v>0</v>
      </c>
      <c r="K58" s="7">
        <v>0</v>
      </c>
      <c r="L58" s="7">
        <v>157</v>
      </c>
      <c r="M58" s="7">
        <v>0.66959999999999997</v>
      </c>
      <c r="N58" s="69">
        <v>242174</v>
      </c>
      <c r="O58" s="34">
        <f t="shared" si="6"/>
        <v>40.645161290322584</v>
      </c>
      <c r="P58" s="48">
        <f t="shared" si="7"/>
        <v>3.4888888888888889</v>
      </c>
      <c r="Q58" s="35">
        <v>31</v>
      </c>
    </row>
    <row r="59" spans="1:17" ht="15.75" thickTop="1" thickBot="1" x14ac:dyDescent="0.25">
      <c r="A59" s="9">
        <v>23012</v>
      </c>
      <c r="B59" s="12">
        <v>148</v>
      </c>
      <c r="C59" s="11">
        <v>0</v>
      </c>
      <c r="D59" s="12">
        <v>549</v>
      </c>
      <c r="E59" s="12">
        <v>36</v>
      </c>
      <c r="F59" s="12">
        <v>49.19</v>
      </c>
      <c r="G59" s="12">
        <v>105.0976</v>
      </c>
      <c r="H59" s="11">
        <v>0.71009999999999995</v>
      </c>
      <c r="I59" s="12">
        <v>0.6</v>
      </c>
      <c r="J59" s="12">
        <v>0</v>
      </c>
      <c r="K59" s="12">
        <v>0</v>
      </c>
      <c r="L59" s="12">
        <v>148</v>
      </c>
      <c r="M59" s="12">
        <v>0.71009999999999995</v>
      </c>
      <c r="N59" s="70">
        <v>242205</v>
      </c>
      <c r="O59" s="34">
        <f t="shared" si="6"/>
        <v>39.354838709677416</v>
      </c>
      <c r="P59" s="48">
        <f t="shared" si="7"/>
        <v>3.2888888888888888</v>
      </c>
      <c r="Q59" s="35">
        <v>31</v>
      </c>
    </row>
    <row r="60" spans="1:17" ht="15.75" thickTop="1" thickBot="1" x14ac:dyDescent="0.25">
      <c r="A60" s="4">
        <v>23043</v>
      </c>
      <c r="B60" s="7">
        <v>133</v>
      </c>
      <c r="C60" s="6">
        <v>0</v>
      </c>
      <c r="D60" s="7">
        <v>407</v>
      </c>
      <c r="E60" s="7">
        <v>36</v>
      </c>
      <c r="F60" s="7">
        <v>40.380000000000003</v>
      </c>
      <c r="G60" s="7">
        <v>82.505399999999995</v>
      </c>
      <c r="H60" s="6">
        <v>0.62029999999999996</v>
      </c>
      <c r="I60" s="7">
        <v>0.6</v>
      </c>
      <c r="J60" s="7">
        <v>0</v>
      </c>
      <c r="K60" s="7">
        <v>0</v>
      </c>
      <c r="L60" s="7">
        <v>133</v>
      </c>
      <c r="M60" s="7">
        <v>0.62029999999999996</v>
      </c>
      <c r="N60" s="69">
        <v>242246</v>
      </c>
      <c r="O60" s="34">
        <f t="shared" si="6"/>
        <v>31.187739463601531</v>
      </c>
      <c r="P60" s="48">
        <f t="shared" si="7"/>
        <v>2.9555555555555557</v>
      </c>
      <c r="Q60" s="35">
        <v>29</v>
      </c>
    </row>
    <row r="61" spans="1:17" ht="15.75" thickTop="1" thickBot="1" x14ac:dyDescent="0.25">
      <c r="A61" s="9">
        <v>23071</v>
      </c>
      <c r="B61" s="12">
        <v>136</v>
      </c>
      <c r="C61" s="11">
        <v>0</v>
      </c>
      <c r="D61" s="12">
        <v>398</v>
      </c>
      <c r="E61" s="12">
        <v>36</v>
      </c>
      <c r="F61" s="12">
        <v>35.659999999999997</v>
      </c>
      <c r="G61" s="12">
        <v>85.522999999999996</v>
      </c>
      <c r="H61" s="11">
        <v>0.62880000000000003</v>
      </c>
      <c r="I61" s="12">
        <v>0.6</v>
      </c>
      <c r="J61" s="12">
        <v>2</v>
      </c>
      <c r="K61" s="12">
        <v>0.56359999999999999</v>
      </c>
      <c r="L61" s="12">
        <v>134</v>
      </c>
      <c r="M61" s="12">
        <v>0.62980000000000003</v>
      </c>
      <c r="N61" s="70">
        <v>242262</v>
      </c>
      <c r="O61" s="34">
        <f t="shared" si="6"/>
        <v>28.530465949820787</v>
      </c>
      <c r="P61" s="48">
        <f t="shared" si="7"/>
        <v>3.0222222222222221</v>
      </c>
      <c r="Q61" s="35">
        <v>31</v>
      </c>
    </row>
    <row r="62" spans="1:17" ht="15.75" thickTop="1" thickBot="1" x14ac:dyDescent="0.25">
      <c r="A62" s="4">
        <v>23102</v>
      </c>
      <c r="B62" s="7">
        <v>132</v>
      </c>
      <c r="C62" s="6">
        <v>0</v>
      </c>
      <c r="D62" s="7">
        <v>481</v>
      </c>
      <c r="E62" s="7">
        <v>36</v>
      </c>
      <c r="F62" s="7">
        <v>44.54</v>
      </c>
      <c r="G62" s="7">
        <v>93.852099999999993</v>
      </c>
      <c r="H62" s="6">
        <v>0.71099999999999997</v>
      </c>
      <c r="I62" s="7">
        <v>0.6</v>
      </c>
      <c r="J62" s="7">
        <v>0</v>
      </c>
      <c r="K62" s="7">
        <v>0</v>
      </c>
      <c r="L62" s="7">
        <v>132</v>
      </c>
      <c r="M62" s="7">
        <v>0.71099999999999997</v>
      </c>
      <c r="N62" s="69">
        <v>242341</v>
      </c>
      <c r="O62" s="34">
        <f t="shared" si="6"/>
        <v>35.629629629629626</v>
      </c>
      <c r="P62" s="48">
        <f t="shared" si="7"/>
        <v>2.9333333333333331</v>
      </c>
      <c r="Q62" s="35">
        <v>30</v>
      </c>
    </row>
    <row r="63" spans="1:17" ht="15.75" thickTop="1" thickBot="1" x14ac:dyDescent="0.25">
      <c r="A63" s="9">
        <v>23132</v>
      </c>
      <c r="B63" s="12">
        <v>154</v>
      </c>
      <c r="C63" s="11">
        <v>0</v>
      </c>
      <c r="D63" s="12">
        <v>487</v>
      </c>
      <c r="E63" s="12">
        <v>36</v>
      </c>
      <c r="F63" s="12">
        <v>43.64</v>
      </c>
      <c r="G63" s="12">
        <v>116.89239999999999</v>
      </c>
      <c r="H63" s="11">
        <v>0.75900000000000001</v>
      </c>
      <c r="I63" s="12">
        <v>0.6</v>
      </c>
      <c r="J63" s="12">
        <v>0</v>
      </c>
      <c r="K63" s="12">
        <v>0</v>
      </c>
      <c r="L63" s="12">
        <v>154</v>
      </c>
      <c r="M63" s="12">
        <v>0.75900000000000001</v>
      </c>
      <c r="N63" s="70">
        <v>242341</v>
      </c>
      <c r="O63" s="34">
        <f t="shared" si="6"/>
        <v>34.910394265232974</v>
      </c>
      <c r="P63" s="48">
        <f t="shared" si="7"/>
        <v>3.4222222222222221</v>
      </c>
      <c r="Q63" s="35">
        <v>31</v>
      </c>
    </row>
    <row r="64" spans="1:17" ht="15.75" thickTop="1" thickBot="1" x14ac:dyDescent="0.25">
      <c r="A64" s="23">
        <v>23163</v>
      </c>
      <c r="B64" s="24">
        <v>183</v>
      </c>
      <c r="C64" s="25">
        <v>0</v>
      </c>
      <c r="D64" s="24">
        <v>662</v>
      </c>
      <c r="E64" s="24">
        <v>36</v>
      </c>
      <c r="F64" s="24">
        <v>61.3</v>
      </c>
      <c r="G64" s="24">
        <v>129.50149999999999</v>
      </c>
      <c r="H64" s="25">
        <v>0.7077</v>
      </c>
      <c r="I64" s="24">
        <v>0.6</v>
      </c>
      <c r="J64" s="24">
        <v>2</v>
      </c>
      <c r="K64" s="24">
        <v>3.7595000000000001</v>
      </c>
      <c r="L64" s="24">
        <v>181</v>
      </c>
      <c r="M64" s="24">
        <v>0.67390000000000005</v>
      </c>
      <c r="N64" s="72">
        <v>242431</v>
      </c>
      <c r="O64" s="34">
        <f t="shared" si="6"/>
        <v>49.037037037037038</v>
      </c>
      <c r="P64" s="48">
        <f t="shared" si="7"/>
        <v>4.0666666666666664</v>
      </c>
      <c r="Q64" s="35">
        <v>30</v>
      </c>
    </row>
    <row r="65" spans="1:17" ht="15.75" thickTop="1" thickBot="1" x14ac:dyDescent="0.25">
      <c r="A65" s="4">
        <v>23193</v>
      </c>
      <c r="B65" s="12"/>
      <c r="C65" s="11"/>
      <c r="D65" s="12"/>
      <c r="E65" s="12"/>
      <c r="F65" s="64"/>
      <c r="G65" s="12"/>
      <c r="H65" s="11"/>
      <c r="I65" s="12"/>
      <c r="J65" s="12"/>
      <c r="K65" s="12"/>
      <c r="L65" s="12"/>
      <c r="M65" s="12"/>
      <c r="O65" s="34">
        <f t="shared" si="6"/>
        <v>0</v>
      </c>
      <c r="P65" s="48">
        <f t="shared" si="7"/>
        <v>0</v>
      </c>
      <c r="Q65" s="35">
        <v>31</v>
      </c>
    </row>
    <row r="66" spans="1:17" ht="15.75" thickTop="1" thickBot="1" x14ac:dyDescent="0.25">
      <c r="A66" s="4">
        <v>23224</v>
      </c>
      <c r="B66" s="7"/>
      <c r="C66" s="6"/>
      <c r="D66" s="7"/>
      <c r="E66" s="7"/>
      <c r="F66" s="63"/>
      <c r="G66" s="7"/>
      <c r="H66" s="6"/>
      <c r="I66" s="7"/>
      <c r="J66" s="7"/>
      <c r="K66" s="7"/>
      <c r="L66" s="7"/>
      <c r="M66" s="7"/>
      <c r="O66" s="34">
        <f t="shared" si="6"/>
        <v>0</v>
      </c>
      <c r="P66" s="48">
        <f t="shared" si="7"/>
        <v>0</v>
      </c>
      <c r="Q66" s="35">
        <v>31</v>
      </c>
    </row>
    <row r="67" spans="1:17" ht="15.75" thickTop="1" thickBot="1" x14ac:dyDescent="0.25">
      <c r="A67" s="4">
        <v>23255</v>
      </c>
      <c r="B67" s="12"/>
      <c r="C67" s="11"/>
      <c r="D67" s="12"/>
      <c r="E67" s="12"/>
      <c r="F67" s="64"/>
      <c r="G67" s="12"/>
      <c r="H67" s="11"/>
      <c r="I67" s="12"/>
      <c r="J67" s="12"/>
      <c r="K67" s="12"/>
      <c r="L67" s="12"/>
      <c r="M67" s="12"/>
      <c r="O67" s="34">
        <f t="shared" si="6"/>
        <v>0</v>
      </c>
      <c r="P67" s="48">
        <f t="shared" si="7"/>
        <v>0</v>
      </c>
      <c r="Q67" s="35">
        <v>30</v>
      </c>
    </row>
    <row r="68" spans="1:17" ht="16.5" thickTop="1" thickBot="1" x14ac:dyDescent="0.25">
      <c r="A68" s="15" t="s">
        <v>12</v>
      </c>
      <c r="B68" s="16">
        <v>1393</v>
      </c>
      <c r="C68" s="15">
        <v>0</v>
      </c>
      <c r="D68" s="16">
        <v>4962</v>
      </c>
      <c r="E68" s="15">
        <v>36</v>
      </c>
      <c r="F68" s="15">
        <v>50.49</v>
      </c>
      <c r="G68" s="15">
        <v>952.12919999999997</v>
      </c>
      <c r="H68" s="15">
        <v>0.6835</v>
      </c>
      <c r="I68" s="15">
        <v>0.6</v>
      </c>
      <c r="J68" s="15">
        <v>5</v>
      </c>
      <c r="K68" s="15">
        <v>1.8420000000000001</v>
      </c>
      <c r="L68" s="16">
        <v>1388</v>
      </c>
      <c r="M68" s="15">
        <v>0.67930000000000001</v>
      </c>
      <c r="N68" s="32">
        <f>+D68/B68</f>
        <v>3.5620961952620243</v>
      </c>
      <c r="O68" s="34"/>
      <c r="P68" s="48">
        <f t="shared" si="7"/>
        <v>30.955555555555556</v>
      </c>
      <c r="Q68" s="35">
        <f>SUM(Q56:Q67)</f>
        <v>366</v>
      </c>
    </row>
    <row r="69" spans="1:17" ht="15" thickTop="1" x14ac:dyDescent="0.2">
      <c r="O69" s="74">
        <f>SUM(O56:O64)/9</f>
        <v>40.203124642378128</v>
      </c>
    </row>
    <row r="70" spans="1:17" ht="15" thickBot="1" x14ac:dyDescent="0.25">
      <c r="A70">
        <v>10770</v>
      </c>
      <c r="E70" s="31">
        <v>30</v>
      </c>
    </row>
    <row r="71" spans="1:17" ht="15.75" thickBot="1" x14ac:dyDescent="0.3">
      <c r="A71" s="2" t="s">
        <v>2</v>
      </c>
      <c r="B71" s="2" t="s">
        <v>3</v>
      </c>
      <c r="C71" s="2" t="s">
        <v>4</v>
      </c>
      <c r="D71" s="2" t="s">
        <v>5</v>
      </c>
      <c r="E71" s="2" t="s">
        <v>6</v>
      </c>
      <c r="F71" s="61" t="s">
        <v>7</v>
      </c>
      <c r="G71" s="2" t="s">
        <v>8</v>
      </c>
      <c r="H71" s="2" t="s">
        <v>9</v>
      </c>
      <c r="I71" s="2" t="s">
        <v>10</v>
      </c>
      <c r="J71" s="2" t="s">
        <v>11</v>
      </c>
      <c r="K71" s="2" t="s">
        <v>9</v>
      </c>
      <c r="L71" s="2" t="s">
        <v>11</v>
      </c>
      <c r="M71" s="2" t="s">
        <v>9</v>
      </c>
      <c r="O71" s="2" t="s">
        <v>7</v>
      </c>
      <c r="P71" s="46" t="s">
        <v>14</v>
      </c>
    </row>
    <row r="72" spans="1:17" ht="16.5" thickTop="1" thickBot="1" x14ac:dyDescent="0.3">
      <c r="A72" s="3"/>
      <c r="B72" s="3"/>
      <c r="C72" s="3"/>
      <c r="D72" s="3"/>
      <c r="E72" s="3"/>
      <c r="F72" s="62"/>
      <c r="G72" s="3"/>
      <c r="H72" s="3"/>
      <c r="I72" s="3"/>
      <c r="J72" s="3"/>
      <c r="K72" s="3"/>
      <c r="L72" s="3"/>
      <c r="M72" s="3"/>
    </row>
    <row r="73" spans="1:17" ht="15.75" thickTop="1" thickBot="1" x14ac:dyDescent="0.25">
      <c r="A73" s="4">
        <v>22920</v>
      </c>
      <c r="B73" s="7">
        <v>188</v>
      </c>
      <c r="C73" s="6">
        <v>0</v>
      </c>
      <c r="D73" s="7">
        <v>575</v>
      </c>
      <c r="E73" s="7">
        <v>30</v>
      </c>
      <c r="F73" s="7">
        <v>61.83</v>
      </c>
      <c r="G73" s="7">
        <v>123.1932</v>
      </c>
      <c r="H73" s="6">
        <v>0.65529999999999999</v>
      </c>
      <c r="I73" s="7">
        <v>0.6</v>
      </c>
      <c r="J73" s="7">
        <v>0</v>
      </c>
      <c r="K73" s="7">
        <v>0</v>
      </c>
      <c r="L73" s="7">
        <v>188</v>
      </c>
      <c r="M73" s="7">
        <v>0.65529999999999999</v>
      </c>
      <c r="N73" s="69">
        <v>242193</v>
      </c>
      <c r="O73" s="34">
        <f t="shared" ref="O73:O84" si="8">+(D73*100)/($E$70*Q73)</f>
        <v>61.827956989247312</v>
      </c>
      <c r="P73" s="48">
        <f t="shared" ref="P73:P85" si="9">+B73/$E$70</f>
        <v>6.2666666666666666</v>
      </c>
      <c r="Q73" s="35">
        <v>31</v>
      </c>
    </row>
    <row r="74" spans="1:17" ht="15.75" thickTop="1" thickBot="1" x14ac:dyDescent="0.25">
      <c r="A74" s="9">
        <v>22951</v>
      </c>
      <c r="B74" s="12">
        <v>158</v>
      </c>
      <c r="C74" s="11">
        <v>0</v>
      </c>
      <c r="D74" s="12">
        <v>529</v>
      </c>
      <c r="E74" s="12">
        <v>30</v>
      </c>
      <c r="F74" s="12">
        <v>58.78</v>
      </c>
      <c r="G74" s="12">
        <v>108.9756</v>
      </c>
      <c r="H74" s="11">
        <v>0.68969999999999998</v>
      </c>
      <c r="I74" s="12">
        <v>0.6</v>
      </c>
      <c r="J74" s="12">
        <v>3</v>
      </c>
      <c r="K74" s="12">
        <v>2.2252000000000001</v>
      </c>
      <c r="L74" s="12">
        <v>155</v>
      </c>
      <c r="M74" s="12">
        <v>0.66</v>
      </c>
      <c r="N74" s="70">
        <v>242193</v>
      </c>
      <c r="O74" s="34">
        <f t="shared" si="8"/>
        <v>58.777777777777779</v>
      </c>
      <c r="P74" s="48">
        <f t="shared" si="9"/>
        <v>5.2666666666666666</v>
      </c>
      <c r="Q74" s="35">
        <v>30</v>
      </c>
    </row>
    <row r="75" spans="1:17" ht="15.75" thickTop="1" thickBot="1" x14ac:dyDescent="0.25">
      <c r="A75" s="4">
        <v>22981</v>
      </c>
      <c r="B75" s="7">
        <v>133</v>
      </c>
      <c r="C75" s="6">
        <v>0</v>
      </c>
      <c r="D75" s="7">
        <v>340</v>
      </c>
      <c r="E75" s="7">
        <v>30</v>
      </c>
      <c r="F75" s="7">
        <v>36.56</v>
      </c>
      <c r="G75" s="7">
        <v>87.0471</v>
      </c>
      <c r="H75" s="6">
        <v>0.65449999999999997</v>
      </c>
      <c r="I75" s="7">
        <v>0.6</v>
      </c>
      <c r="J75" s="7">
        <v>0</v>
      </c>
      <c r="K75" s="7">
        <v>0</v>
      </c>
      <c r="L75" s="7">
        <v>133</v>
      </c>
      <c r="M75" s="7">
        <v>0.65449999999999997</v>
      </c>
      <c r="N75" s="69">
        <v>242193</v>
      </c>
      <c r="O75" s="34">
        <f t="shared" si="8"/>
        <v>36.55913978494624</v>
      </c>
      <c r="P75" s="48">
        <f t="shared" si="9"/>
        <v>4.4333333333333336</v>
      </c>
      <c r="Q75" s="35">
        <v>31</v>
      </c>
    </row>
    <row r="76" spans="1:17" ht="15.75" thickTop="1" thickBot="1" x14ac:dyDescent="0.25">
      <c r="A76" s="9">
        <v>23012</v>
      </c>
      <c r="B76" s="12">
        <v>139</v>
      </c>
      <c r="C76" s="11">
        <v>0</v>
      </c>
      <c r="D76" s="12">
        <v>397</v>
      </c>
      <c r="E76" s="12">
        <v>30</v>
      </c>
      <c r="F76" s="12">
        <v>42.69</v>
      </c>
      <c r="G76" s="12">
        <v>80.930000000000007</v>
      </c>
      <c r="H76" s="14">
        <v>0.58220000000000005</v>
      </c>
      <c r="I76" s="12">
        <v>0.6</v>
      </c>
      <c r="J76" s="12">
        <v>0</v>
      </c>
      <c r="K76" s="12">
        <v>0</v>
      </c>
      <c r="L76" s="12">
        <v>139</v>
      </c>
      <c r="M76" s="12">
        <v>0.58220000000000005</v>
      </c>
      <c r="N76" s="70">
        <v>242200</v>
      </c>
      <c r="O76" s="34">
        <f t="shared" si="8"/>
        <v>42.688172043010752</v>
      </c>
      <c r="P76" s="48">
        <f t="shared" si="9"/>
        <v>4.6333333333333337</v>
      </c>
      <c r="Q76" s="35">
        <v>31</v>
      </c>
    </row>
    <row r="77" spans="1:17" ht="15.75" thickTop="1" thickBot="1" x14ac:dyDescent="0.25">
      <c r="A77" s="4">
        <v>23043</v>
      </c>
      <c r="B77" s="7">
        <v>103</v>
      </c>
      <c r="C77" s="6">
        <v>0</v>
      </c>
      <c r="D77" s="7">
        <v>293</v>
      </c>
      <c r="E77" s="7">
        <v>30</v>
      </c>
      <c r="F77" s="7">
        <v>34.880000000000003</v>
      </c>
      <c r="G77" s="7">
        <v>65.942899999999995</v>
      </c>
      <c r="H77" s="6">
        <v>0.64019999999999999</v>
      </c>
      <c r="I77" s="7">
        <v>0.6</v>
      </c>
      <c r="J77" s="7">
        <v>0</v>
      </c>
      <c r="K77" s="7">
        <v>0</v>
      </c>
      <c r="L77" s="7">
        <v>103</v>
      </c>
      <c r="M77" s="7">
        <v>0.64019999999999999</v>
      </c>
      <c r="N77" s="69">
        <v>242263</v>
      </c>
      <c r="O77" s="34">
        <f t="shared" si="8"/>
        <v>33.678160919540232</v>
      </c>
      <c r="P77" s="48">
        <f t="shared" si="9"/>
        <v>3.4333333333333331</v>
      </c>
      <c r="Q77" s="35">
        <v>29</v>
      </c>
    </row>
    <row r="78" spans="1:17" ht="15.75" thickTop="1" thickBot="1" x14ac:dyDescent="0.25">
      <c r="A78" s="9">
        <v>23071</v>
      </c>
      <c r="B78" s="12">
        <v>107</v>
      </c>
      <c r="C78" s="11">
        <v>0</v>
      </c>
      <c r="D78" s="12">
        <v>309</v>
      </c>
      <c r="E78" s="12">
        <v>30</v>
      </c>
      <c r="F78" s="12">
        <v>33.229999999999997</v>
      </c>
      <c r="G78" s="12">
        <v>67.320099999999996</v>
      </c>
      <c r="H78" s="11">
        <v>0.62919999999999998</v>
      </c>
      <c r="I78" s="12">
        <v>0.6</v>
      </c>
      <c r="J78" s="12">
        <v>0</v>
      </c>
      <c r="K78" s="12">
        <v>0</v>
      </c>
      <c r="L78" s="12">
        <v>107</v>
      </c>
      <c r="M78" s="12">
        <v>0.62919999999999998</v>
      </c>
      <c r="N78" s="70">
        <v>242262</v>
      </c>
      <c r="O78" s="34">
        <f t="shared" si="8"/>
        <v>33.225806451612904</v>
      </c>
      <c r="P78" s="48">
        <f t="shared" si="9"/>
        <v>3.5666666666666669</v>
      </c>
      <c r="Q78" s="35">
        <v>31</v>
      </c>
    </row>
    <row r="79" spans="1:17" ht="15.75" thickTop="1" thickBot="1" x14ac:dyDescent="0.25">
      <c r="A79" s="4">
        <v>23102</v>
      </c>
      <c r="B79" s="7">
        <v>95</v>
      </c>
      <c r="C79" s="6">
        <v>0</v>
      </c>
      <c r="D79" s="7">
        <v>327</v>
      </c>
      <c r="E79" s="7">
        <v>30</v>
      </c>
      <c r="F79" s="7">
        <v>36.33</v>
      </c>
      <c r="G79" s="7">
        <v>78.201999999999998</v>
      </c>
      <c r="H79" s="6">
        <v>0.82320000000000004</v>
      </c>
      <c r="I79" s="7">
        <v>0.6</v>
      </c>
      <c r="J79" s="7">
        <v>0</v>
      </c>
      <c r="K79" s="7">
        <v>0</v>
      </c>
      <c r="L79" s="7">
        <v>95</v>
      </c>
      <c r="M79" s="7">
        <v>0.82320000000000004</v>
      </c>
      <c r="N79" s="69">
        <v>242290</v>
      </c>
      <c r="O79" s="34">
        <f t="shared" si="8"/>
        <v>36.333333333333336</v>
      </c>
      <c r="P79" s="48">
        <f t="shared" si="9"/>
        <v>3.1666666666666665</v>
      </c>
      <c r="Q79" s="35">
        <v>30</v>
      </c>
    </row>
    <row r="80" spans="1:17" ht="15.75" thickTop="1" thickBot="1" x14ac:dyDescent="0.25">
      <c r="A80" s="9">
        <v>23132</v>
      </c>
      <c r="B80" s="12">
        <v>109</v>
      </c>
      <c r="C80" s="11">
        <v>0</v>
      </c>
      <c r="D80" s="12">
        <v>298</v>
      </c>
      <c r="E80" s="12">
        <v>30</v>
      </c>
      <c r="F80" s="12">
        <v>32.04</v>
      </c>
      <c r="G80" s="12">
        <v>77.337500000000006</v>
      </c>
      <c r="H80" s="11">
        <v>0.70950000000000002</v>
      </c>
      <c r="I80" s="12">
        <v>0.6</v>
      </c>
      <c r="J80" s="12">
        <v>0</v>
      </c>
      <c r="K80" s="12">
        <v>0</v>
      </c>
      <c r="L80" s="12">
        <v>109</v>
      </c>
      <c r="M80" s="12">
        <v>0.70950000000000002</v>
      </c>
      <c r="N80" s="70">
        <v>242317</v>
      </c>
      <c r="O80" s="34">
        <f t="shared" si="8"/>
        <v>32.043010752688176</v>
      </c>
      <c r="P80" s="48">
        <f t="shared" si="9"/>
        <v>3.6333333333333333</v>
      </c>
      <c r="Q80" s="35">
        <v>31</v>
      </c>
    </row>
    <row r="81" spans="1:17" ht="15.75" thickTop="1" thickBot="1" x14ac:dyDescent="0.25">
      <c r="A81" s="4">
        <v>23163</v>
      </c>
      <c r="B81" s="7">
        <v>130</v>
      </c>
      <c r="C81" s="6">
        <v>0</v>
      </c>
      <c r="D81" s="7">
        <v>384</v>
      </c>
      <c r="E81" s="7">
        <v>30</v>
      </c>
      <c r="F81" s="7">
        <v>42.67</v>
      </c>
      <c r="G81" s="7">
        <v>84.057000000000002</v>
      </c>
      <c r="H81" s="6">
        <v>0.64659999999999995</v>
      </c>
      <c r="I81" s="7">
        <v>0.6</v>
      </c>
      <c r="J81" s="7">
        <v>3</v>
      </c>
      <c r="K81" s="7">
        <v>0.92320000000000002</v>
      </c>
      <c r="L81" s="7">
        <v>127</v>
      </c>
      <c r="M81" s="7">
        <v>0.6401</v>
      </c>
      <c r="N81" s="69">
        <v>242355</v>
      </c>
      <c r="O81" s="34">
        <f t="shared" si="8"/>
        <v>42.666666666666664</v>
      </c>
      <c r="P81" s="48">
        <f t="shared" si="9"/>
        <v>4.333333333333333</v>
      </c>
      <c r="Q81" s="35">
        <v>30</v>
      </c>
    </row>
    <row r="82" spans="1:17" ht="15.75" thickTop="1" thickBot="1" x14ac:dyDescent="0.25">
      <c r="A82" s="9">
        <v>23193</v>
      </c>
      <c r="B82" s="12">
        <v>137</v>
      </c>
      <c r="C82" s="11">
        <v>0</v>
      </c>
      <c r="D82" s="12">
        <v>414</v>
      </c>
      <c r="E82" s="12">
        <v>30</v>
      </c>
      <c r="F82" s="12">
        <v>44.52</v>
      </c>
      <c r="G82" s="12">
        <v>88.789299999999997</v>
      </c>
      <c r="H82" s="11">
        <v>0.64810000000000001</v>
      </c>
      <c r="I82" s="12">
        <v>0.6</v>
      </c>
      <c r="J82" s="12">
        <v>1</v>
      </c>
      <c r="K82" s="12">
        <v>0.56359999999999999</v>
      </c>
      <c r="L82" s="12">
        <v>136</v>
      </c>
      <c r="M82" s="12">
        <v>0.64870000000000005</v>
      </c>
      <c r="N82" s="70">
        <v>242379</v>
      </c>
      <c r="O82" s="34">
        <f t="shared" si="8"/>
        <v>44.516129032258064</v>
      </c>
      <c r="P82" s="48">
        <f t="shared" si="9"/>
        <v>4.5666666666666664</v>
      </c>
      <c r="Q82" s="35">
        <v>31</v>
      </c>
    </row>
    <row r="83" spans="1:17" ht="15.75" thickTop="1" thickBot="1" x14ac:dyDescent="0.25">
      <c r="A83" s="23">
        <v>23224</v>
      </c>
      <c r="B83" s="24">
        <v>175</v>
      </c>
      <c r="C83" s="25">
        <v>0</v>
      </c>
      <c r="D83" s="24">
        <v>609</v>
      </c>
      <c r="E83" s="24">
        <v>30</v>
      </c>
      <c r="F83" s="24">
        <v>65.48</v>
      </c>
      <c r="G83" s="24">
        <v>128.80350000000001</v>
      </c>
      <c r="H83" s="25">
        <v>0.73599999999999999</v>
      </c>
      <c r="I83" s="24">
        <v>0.6</v>
      </c>
      <c r="J83" s="24">
        <v>1</v>
      </c>
      <c r="K83" s="24">
        <v>1.6835</v>
      </c>
      <c r="L83" s="24">
        <v>174</v>
      </c>
      <c r="M83" s="24">
        <v>0.73060000000000003</v>
      </c>
      <c r="N83" s="72">
        <v>242416</v>
      </c>
      <c r="O83" s="34">
        <f t="shared" si="8"/>
        <v>65.483870967741936</v>
      </c>
      <c r="P83" s="48">
        <f t="shared" si="9"/>
        <v>5.833333333333333</v>
      </c>
      <c r="Q83" s="35">
        <v>31</v>
      </c>
    </row>
    <row r="84" spans="1:17" ht="15.75" thickTop="1" thickBot="1" x14ac:dyDescent="0.25">
      <c r="A84" s="4">
        <v>23255</v>
      </c>
      <c r="B84" s="12"/>
      <c r="C84" s="11"/>
      <c r="D84" s="12"/>
      <c r="E84" s="12"/>
      <c r="F84" s="64"/>
      <c r="G84" s="12"/>
      <c r="H84" s="14"/>
      <c r="I84" s="12"/>
      <c r="J84" s="12"/>
      <c r="K84" s="12"/>
      <c r="L84" s="12"/>
      <c r="M84" s="12"/>
      <c r="O84" s="34">
        <f t="shared" si="8"/>
        <v>0</v>
      </c>
      <c r="P84" s="48">
        <f t="shared" si="9"/>
        <v>0</v>
      </c>
      <c r="Q84" s="35">
        <v>30</v>
      </c>
    </row>
    <row r="85" spans="1:17" ht="16.5" thickTop="1" thickBot="1" x14ac:dyDescent="0.25">
      <c r="A85" s="15" t="s">
        <v>12</v>
      </c>
      <c r="B85" s="16">
        <v>1474</v>
      </c>
      <c r="C85" s="15">
        <v>0</v>
      </c>
      <c r="D85" s="16">
        <v>4475</v>
      </c>
      <c r="E85" s="15">
        <v>30</v>
      </c>
      <c r="F85" s="15">
        <v>44.53</v>
      </c>
      <c r="G85" s="15">
        <v>990.59820000000002</v>
      </c>
      <c r="H85" s="15">
        <v>0.67200000000000004</v>
      </c>
      <c r="I85" s="15">
        <v>0.6</v>
      </c>
      <c r="J85" s="15">
        <v>8</v>
      </c>
      <c r="K85" s="15">
        <v>1.4616</v>
      </c>
      <c r="L85" s="16">
        <v>1466</v>
      </c>
      <c r="M85" s="15">
        <v>0.66769999999999996</v>
      </c>
      <c r="N85" s="32">
        <f>+D85/B85</f>
        <v>3.0359565807327002</v>
      </c>
      <c r="O85" s="34"/>
      <c r="P85" s="48">
        <f t="shared" si="9"/>
        <v>49.133333333333333</v>
      </c>
      <c r="Q85" s="35">
        <f>SUM(Q73:Q84)</f>
        <v>366</v>
      </c>
    </row>
    <row r="86" spans="1:17" ht="15" thickTop="1" x14ac:dyDescent="0.2"/>
    <row r="87" spans="1:17" ht="15" thickBot="1" x14ac:dyDescent="0.25">
      <c r="A87">
        <v>10771</v>
      </c>
      <c r="E87" s="31">
        <v>30</v>
      </c>
    </row>
    <row r="88" spans="1:17" ht="15.75" thickBot="1" x14ac:dyDescent="0.3">
      <c r="A88" s="2" t="s">
        <v>2</v>
      </c>
      <c r="B88" s="2" t="s">
        <v>3</v>
      </c>
      <c r="C88" s="2" t="s">
        <v>4</v>
      </c>
      <c r="D88" s="2" t="s">
        <v>5</v>
      </c>
      <c r="E88" s="2" t="s">
        <v>6</v>
      </c>
      <c r="F88" s="61" t="s">
        <v>7</v>
      </c>
      <c r="G88" s="2" t="s">
        <v>8</v>
      </c>
      <c r="H88" s="2" t="s">
        <v>9</v>
      </c>
      <c r="I88" s="2" t="s">
        <v>10</v>
      </c>
      <c r="J88" s="2" t="s">
        <v>11</v>
      </c>
      <c r="K88" s="2" t="s">
        <v>9</v>
      </c>
      <c r="L88" s="2" t="s">
        <v>11</v>
      </c>
      <c r="M88" s="2" t="s">
        <v>9</v>
      </c>
      <c r="O88" s="2" t="s">
        <v>7</v>
      </c>
      <c r="P88" s="46" t="s">
        <v>14</v>
      </c>
    </row>
    <row r="89" spans="1:17" ht="16.5" thickTop="1" thickBot="1" x14ac:dyDescent="0.3">
      <c r="A89" s="3"/>
      <c r="B89" s="3"/>
      <c r="C89" s="3"/>
      <c r="D89" s="3"/>
      <c r="E89" s="3"/>
      <c r="F89" s="62"/>
      <c r="G89" s="3"/>
      <c r="H89" s="3"/>
      <c r="I89" s="3"/>
      <c r="J89" s="3"/>
      <c r="K89" s="3"/>
      <c r="L89" s="3"/>
      <c r="M89" s="3"/>
    </row>
    <row r="90" spans="1:17" ht="15.75" thickTop="1" thickBot="1" x14ac:dyDescent="0.25">
      <c r="A90" s="4">
        <v>22920</v>
      </c>
      <c r="B90" s="7">
        <v>123</v>
      </c>
      <c r="C90" s="6">
        <v>0</v>
      </c>
      <c r="D90" s="7">
        <v>340</v>
      </c>
      <c r="E90" s="7">
        <v>26</v>
      </c>
      <c r="F90" s="7">
        <v>42.18</v>
      </c>
      <c r="G90" s="7">
        <v>76.143900000000002</v>
      </c>
      <c r="H90" s="6">
        <v>0.61909999999999998</v>
      </c>
      <c r="I90" s="7">
        <v>0.6</v>
      </c>
      <c r="J90" s="7">
        <v>0</v>
      </c>
      <c r="K90" s="7">
        <v>0</v>
      </c>
      <c r="L90" s="7">
        <v>123</v>
      </c>
      <c r="M90" s="7">
        <v>0.61909999999999998</v>
      </c>
      <c r="N90" s="69">
        <v>242184</v>
      </c>
      <c r="O90" s="34">
        <f t="shared" ref="O90:O101" si="10">+(D90*100)/($E$87*Q90)</f>
        <v>36.55913978494624</v>
      </c>
      <c r="P90" s="48">
        <f t="shared" ref="P90:P102" si="11">+B90/$E$87</f>
        <v>4.0999999999999996</v>
      </c>
      <c r="Q90" s="35">
        <v>31</v>
      </c>
    </row>
    <row r="91" spans="1:17" ht="15.75" thickTop="1" thickBot="1" x14ac:dyDescent="0.25">
      <c r="A91" s="9">
        <v>22951</v>
      </c>
      <c r="B91" s="12">
        <v>108</v>
      </c>
      <c r="C91" s="11">
        <v>0</v>
      </c>
      <c r="D91" s="12">
        <v>284</v>
      </c>
      <c r="E91" s="12">
        <v>26</v>
      </c>
      <c r="F91" s="12">
        <v>36.409999999999997</v>
      </c>
      <c r="G91" s="12">
        <v>58.542099999999998</v>
      </c>
      <c r="H91" s="14">
        <v>0.54210000000000003</v>
      </c>
      <c r="I91" s="12">
        <v>0.6</v>
      </c>
      <c r="J91" s="12">
        <v>0</v>
      </c>
      <c r="K91" s="12">
        <v>0</v>
      </c>
      <c r="L91" s="12">
        <v>108</v>
      </c>
      <c r="M91" s="12">
        <v>0.54210000000000003</v>
      </c>
      <c r="N91" s="70">
        <v>242184</v>
      </c>
      <c r="O91" s="34">
        <f t="shared" si="10"/>
        <v>31.555555555555557</v>
      </c>
      <c r="P91" s="48">
        <f t="shared" si="11"/>
        <v>3.6</v>
      </c>
      <c r="Q91" s="35">
        <v>30</v>
      </c>
    </row>
    <row r="92" spans="1:17" ht="15.75" thickTop="1" thickBot="1" x14ac:dyDescent="0.25">
      <c r="A92" s="4">
        <v>22981</v>
      </c>
      <c r="B92" s="7">
        <v>110</v>
      </c>
      <c r="C92" s="6">
        <v>0</v>
      </c>
      <c r="D92" s="7">
        <v>275</v>
      </c>
      <c r="E92" s="7">
        <v>26</v>
      </c>
      <c r="F92" s="7">
        <v>34.119999999999997</v>
      </c>
      <c r="G92" s="7">
        <v>61.224200000000003</v>
      </c>
      <c r="H92" s="18">
        <v>0.55659999999999998</v>
      </c>
      <c r="I92" s="7">
        <v>0.6</v>
      </c>
      <c r="J92" s="7">
        <v>0</v>
      </c>
      <c r="K92" s="7">
        <v>0</v>
      </c>
      <c r="L92" s="7">
        <v>110</v>
      </c>
      <c r="M92" s="7">
        <v>0.55659999999999998</v>
      </c>
      <c r="N92" s="69">
        <v>242184</v>
      </c>
      <c r="O92" s="34">
        <f t="shared" si="10"/>
        <v>29.56989247311828</v>
      </c>
      <c r="P92" s="48">
        <f t="shared" si="11"/>
        <v>3.6666666666666665</v>
      </c>
      <c r="Q92" s="35">
        <v>31</v>
      </c>
    </row>
    <row r="93" spans="1:17" ht="15.75" thickTop="1" thickBot="1" x14ac:dyDescent="0.25">
      <c r="A93" s="9">
        <v>23012</v>
      </c>
      <c r="B93" s="12">
        <v>105</v>
      </c>
      <c r="C93" s="11">
        <v>0</v>
      </c>
      <c r="D93" s="12">
        <v>263</v>
      </c>
      <c r="E93" s="12">
        <v>26</v>
      </c>
      <c r="F93" s="12">
        <v>32.630000000000003</v>
      </c>
      <c r="G93" s="12">
        <v>57.889899999999997</v>
      </c>
      <c r="H93" s="14">
        <v>0.55130000000000001</v>
      </c>
      <c r="I93" s="12">
        <v>0.6</v>
      </c>
      <c r="J93" s="12">
        <v>1</v>
      </c>
      <c r="K93" s="12">
        <v>0.56359999999999999</v>
      </c>
      <c r="L93" s="12">
        <v>104</v>
      </c>
      <c r="M93" s="12">
        <v>0.55120000000000002</v>
      </c>
      <c r="N93" s="70">
        <v>242219</v>
      </c>
      <c r="O93" s="34">
        <f t="shared" si="10"/>
        <v>28.27956989247312</v>
      </c>
      <c r="P93" s="48">
        <f t="shared" si="11"/>
        <v>3.5</v>
      </c>
      <c r="Q93" s="35">
        <v>31</v>
      </c>
    </row>
    <row r="94" spans="1:17" ht="15.75" thickTop="1" thickBot="1" x14ac:dyDescent="0.25">
      <c r="A94" s="4">
        <v>23043</v>
      </c>
      <c r="B94" s="7">
        <v>92</v>
      </c>
      <c r="C94" s="6">
        <v>0</v>
      </c>
      <c r="D94" s="7">
        <v>316</v>
      </c>
      <c r="E94" s="7">
        <v>26</v>
      </c>
      <c r="F94" s="7">
        <v>43.41</v>
      </c>
      <c r="G94" s="7">
        <v>56.695099999999996</v>
      </c>
      <c r="H94" s="6">
        <v>0.61629999999999996</v>
      </c>
      <c r="I94" s="7">
        <v>0.6</v>
      </c>
      <c r="J94" s="7">
        <v>0</v>
      </c>
      <c r="K94" s="7">
        <v>0</v>
      </c>
      <c r="L94" s="7">
        <v>92</v>
      </c>
      <c r="M94" s="7">
        <v>0.61629999999999996</v>
      </c>
      <c r="N94" s="69">
        <v>242310</v>
      </c>
      <c r="O94" s="34">
        <f t="shared" si="10"/>
        <v>36.321839080459768</v>
      </c>
      <c r="P94" s="48">
        <f t="shared" si="11"/>
        <v>3.0666666666666669</v>
      </c>
      <c r="Q94" s="35">
        <v>29</v>
      </c>
    </row>
    <row r="95" spans="1:17" ht="15.75" thickTop="1" thickBot="1" x14ac:dyDescent="0.25">
      <c r="A95" s="9">
        <v>23071</v>
      </c>
      <c r="B95" s="12">
        <v>75</v>
      </c>
      <c r="C95" s="11">
        <v>0</v>
      </c>
      <c r="D95" s="12">
        <v>189</v>
      </c>
      <c r="E95" s="12">
        <v>26</v>
      </c>
      <c r="F95" s="12">
        <v>23.45</v>
      </c>
      <c r="G95" s="12">
        <v>40.630899999999997</v>
      </c>
      <c r="H95" s="14">
        <v>0.54169999999999996</v>
      </c>
      <c r="I95" s="12">
        <v>0.6</v>
      </c>
      <c r="J95" s="12">
        <v>0</v>
      </c>
      <c r="K95" s="12">
        <v>0</v>
      </c>
      <c r="L95" s="12">
        <v>75</v>
      </c>
      <c r="M95" s="12">
        <v>0.54169999999999996</v>
      </c>
      <c r="N95" s="70">
        <v>242310</v>
      </c>
      <c r="O95" s="34">
        <f t="shared" si="10"/>
        <v>20.322580645161292</v>
      </c>
      <c r="P95" s="48">
        <f t="shared" si="11"/>
        <v>2.5</v>
      </c>
      <c r="Q95" s="35">
        <v>31</v>
      </c>
    </row>
    <row r="96" spans="1:17" ht="15.75" thickTop="1" thickBot="1" x14ac:dyDescent="0.25">
      <c r="A96" s="4">
        <v>23102</v>
      </c>
      <c r="B96" s="7">
        <v>66</v>
      </c>
      <c r="C96" s="6">
        <v>0</v>
      </c>
      <c r="D96" s="7">
        <v>219</v>
      </c>
      <c r="E96" s="7">
        <v>26</v>
      </c>
      <c r="F96" s="7">
        <v>28.08</v>
      </c>
      <c r="G96" s="7">
        <v>48.1509</v>
      </c>
      <c r="H96" s="6">
        <v>0.72960000000000003</v>
      </c>
      <c r="I96" s="7">
        <v>0.6</v>
      </c>
      <c r="J96" s="7">
        <v>0</v>
      </c>
      <c r="K96" s="7">
        <v>0</v>
      </c>
      <c r="L96" s="7">
        <v>66</v>
      </c>
      <c r="M96" s="7">
        <v>0.72960000000000003</v>
      </c>
      <c r="N96" s="69">
        <v>242310</v>
      </c>
      <c r="O96" s="34">
        <f t="shared" si="10"/>
        <v>24.333333333333332</v>
      </c>
      <c r="P96" s="48">
        <f t="shared" si="11"/>
        <v>2.2000000000000002</v>
      </c>
      <c r="Q96" s="35">
        <v>30</v>
      </c>
    </row>
    <row r="97" spans="1:17" ht="15.75" thickTop="1" thickBot="1" x14ac:dyDescent="0.25">
      <c r="A97" s="9">
        <v>23132</v>
      </c>
      <c r="B97" s="12">
        <v>70</v>
      </c>
      <c r="C97" s="11">
        <v>0</v>
      </c>
      <c r="D97" s="12">
        <v>210</v>
      </c>
      <c r="E97" s="12">
        <v>26</v>
      </c>
      <c r="F97" s="12">
        <v>26.05</v>
      </c>
      <c r="G97" s="12">
        <v>38.275100000000002</v>
      </c>
      <c r="H97" s="14">
        <v>0.54679999999999995</v>
      </c>
      <c r="I97" s="12">
        <v>0.6</v>
      </c>
      <c r="J97" s="12">
        <v>0</v>
      </c>
      <c r="K97" s="12">
        <v>0</v>
      </c>
      <c r="L97" s="12">
        <v>70</v>
      </c>
      <c r="M97" s="12">
        <v>0.54679999999999995</v>
      </c>
      <c r="N97" s="70">
        <v>242317</v>
      </c>
      <c r="O97" s="34">
        <f t="shared" si="10"/>
        <v>22.580645161290324</v>
      </c>
      <c r="P97" s="48">
        <f t="shared" si="11"/>
        <v>2.3333333333333335</v>
      </c>
      <c r="Q97" s="35">
        <v>31</v>
      </c>
    </row>
    <row r="98" spans="1:17" ht="15.75" thickTop="1" thickBot="1" x14ac:dyDescent="0.25">
      <c r="A98" s="4">
        <v>23163</v>
      </c>
      <c r="B98" s="7">
        <v>69</v>
      </c>
      <c r="C98" s="6">
        <v>0</v>
      </c>
      <c r="D98" s="7">
        <v>203</v>
      </c>
      <c r="E98" s="7">
        <v>26</v>
      </c>
      <c r="F98" s="7">
        <v>26.03</v>
      </c>
      <c r="G98" s="7">
        <v>40.030500000000004</v>
      </c>
      <c r="H98" s="18">
        <v>0.58020000000000005</v>
      </c>
      <c r="I98" s="7">
        <v>0.6</v>
      </c>
      <c r="J98" s="7">
        <v>0</v>
      </c>
      <c r="K98" s="7">
        <v>0</v>
      </c>
      <c r="L98" s="7">
        <v>69</v>
      </c>
      <c r="M98" s="7">
        <v>0.58020000000000005</v>
      </c>
      <c r="N98" s="69">
        <v>242360</v>
      </c>
      <c r="O98" s="34">
        <f t="shared" si="10"/>
        <v>22.555555555555557</v>
      </c>
      <c r="P98" s="48">
        <f t="shared" si="11"/>
        <v>2.2999999999999998</v>
      </c>
      <c r="Q98" s="35">
        <v>30</v>
      </c>
    </row>
    <row r="99" spans="1:17" ht="15.75" thickTop="1" thickBot="1" x14ac:dyDescent="0.25">
      <c r="A99" s="9">
        <v>23193</v>
      </c>
      <c r="B99" s="12">
        <v>99</v>
      </c>
      <c r="C99" s="11">
        <v>0</v>
      </c>
      <c r="D99" s="12">
        <v>253</v>
      </c>
      <c r="E99" s="12">
        <v>26</v>
      </c>
      <c r="F99" s="12">
        <v>31.39</v>
      </c>
      <c r="G99" s="12">
        <v>60.7547</v>
      </c>
      <c r="H99" s="11">
        <v>0.61370000000000002</v>
      </c>
      <c r="I99" s="12">
        <v>0.6</v>
      </c>
      <c r="J99" s="12">
        <v>0</v>
      </c>
      <c r="K99" s="12">
        <v>0</v>
      </c>
      <c r="L99" s="12">
        <v>99</v>
      </c>
      <c r="M99" s="12">
        <v>0.61370000000000002</v>
      </c>
      <c r="N99" s="70">
        <v>242390</v>
      </c>
      <c r="O99" s="34">
        <f t="shared" si="10"/>
        <v>27.204301075268816</v>
      </c>
      <c r="P99" s="48">
        <f t="shared" si="11"/>
        <v>3.3</v>
      </c>
      <c r="Q99" s="35">
        <v>31</v>
      </c>
    </row>
    <row r="100" spans="1:17" ht="15.75" thickTop="1" thickBot="1" x14ac:dyDescent="0.25">
      <c r="A100" s="23">
        <v>23224</v>
      </c>
      <c r="B100" s="24">
        <v>80</v>
      </c>
      <c r="C100" s="25">
        <v>0</v>
      </c>
      <c r="D100" s="24">
        <v>189</v>
      </c>
      <c r="E100" s="24">
        <v>26</v>
      </c>
      <c r="F100" s="24">
        <v>23.45</v>
      </c>
      <c r="G100" s="24">
        <v>50.045999999999999</v>
      </c>
      <c r="H100" s="25">
        <v>0.62560000000000004</v>
      </c>
      <c r="I100" s="24">
        <v>0.6</v>
      </c>
      <c r="J100" s="24">
        <v>0</v>
      </c>
      <c r="K100" s="24">
        <v>0</v>
      </c>
      <c r="L100" s="24">
        <v>80</v>
      </c>
      <c r="M100" s="24">
        <v>0.62560000000000004</v>
      </c>
      <c r="N100" s="72">
        <v>242429</v>
      </c>
      <c r="O100" s="34">
        <f t="shared" si="10"/>
        <v>20.322580645161292</v>
      </c>
      <c r="P100" s="48">
        <f t="shared" si="11"/>
        <v>2.6666666666666665</v>
      </c>
      <c r="Q100" s="35">
        <v>31</v>
      </c>
    </row>
    <row r="101" spans="1:17" ht="15.75" thickTop="1" thickBot="1" x14ac:dyDescent="0.25">
      <c r="A101" s="4">
        <v>23255</v>
      </c>
      <c r="B101" s="12"/>
      <c r="C101" s="11"/>
      <c r="D101" s="12"/>
      <c r="E101" s="12"/>
      <c r="F101" s="64"/>
      <c r="G101" s="12"/>
      <c r="H101" s="14"/>
      <c r="I101" s="12"/>
      <c r="J101" s="12"/>
      <c r="K101" s="12"/>
      <c r="L101" s="12"/>
      <c r="M101" s="12"/>
      <c r="O101" s="34">
        <f t="shared" si="10"/>
        <v>0</v>
      </c>
      <c r="P101" s="48">
        <f t="shared" si="11"/>
        <v>0</v>
      </c>
      <c r="Q101" s="35">
        <v>30</v>
      </c>
    </row>
    <row r="102" spans="1:17" ht="16.5" thickTop="1" thickBot="1" x14ac:dyDescent="0.25">
      <c r="A102" s="15" t="s">
        <v>12</v>
      </c>
      <c r="B102" s="15">
        <v>997</v>
      </c>
      <c r="C102" s="15">
        <v>0</v>
      </c>
      <c r="D102" s="16">
        <v>2741</v>
      </c>
      <c r="E102" s="15">
        <v>26</v>
      </c>
      <c r="F102" s="15">
        <v>31.47</v>
      </c>
      <c r="G102" s="15">
        <v>588.38329999999996</v>
      </c>
      <c r="H102" s="15">
        <v>0.59019999999999995</v>
      </c>
      <c r="I102" s="15">
        <v>0.6</v>
      </c>
      <c r="J102" s="15">
        <v>1</v>
      </c>
      <c r="K102" s="15">
        <v>0.56359999999999999</v>
      </c>
      <c r="L102" s="15">
        <v>996</v>
      </c>
      <c r="M102" s="15">
        <v>0.59019999999999995</v>
      </c>
      <c r="N102" s="32">
        <f>+D102/B102</f>
        <v>2.7492477432296889</v>
      </c>
      <c r="O102" s="34"/>
      <c r="P102" s="48">
        <f t="shared" si="11"/>
        <v>33.233333333333334</v>
      </c>
      <c r="Q102" s="35">
        <f>SUM(Q90:Q101)</f>
        <v>366</v>
      </c>
    </row>
    <row r="103" spans="1:17" ht="15" thickTop="1" x14ac:dyDescent="0.2">
      <c r="O103" s="74">
        <f>SUM(O90:O98)/11</f>
        <v>22.916191952899407</v>
      </c>
    </row>
    <row r="104" spans="1:17" ht="15" thickBot="1" x14ac:dyDescent="0.25">
      <c r="A104">
        <v>10772</v>
      </c>
      <c r="E104" s="31">
        <v>72</v>
      </c>
    </row>
    <row r="105" spans="1:17" ht="15.75" thickBot="1" x14ac:dyDescent="0.3">
      <c r="A105" s="2" t="s">
        <v>2</v>
      </c>
      <c r="B105" s="2" t="s">
        <v>3</v>
      </c>
      <c r="C105" s="2" t="s">
        <v>4</v>
      </c>
      <c r="D105" s="2" t="s">
        <v>5</v>
      </c>
      <c r="E105" s="2" t="s">
        <v>6</v>
      </c>
      <c r="F105" s="61" t="s">
        <v>7</v>
      </c>
      <c r="G105" s="2" t="s">
        <v>8</v>
      </c>
      <c r="H105" s="2" t="s">
        <v>9</v>
      </c>
      <c r="I105" s="2" t="s">
        <v>10</v>
      </c>
      <c r="J105" s="2" t="s">
        <v>11</v>
      </c>
      <c r="K105" s="2" t="s">
        <v>9</v>
      </c>
      <c r="L105" s="2" t="s">
        <v>11</v>
      </c>
      <c r="M105" s="2" t="s">
        <v>9</v>
      </c>
      <c r="O105" s="2" t="s">
        <v>7</v>
      </c>
      <c r="P105" s="46" t="s">
        <v>14</v>
      </c>
    </row>
    <row r="106" spans="1:17" ht="16.5" thickTop="1" thickBot="1" x14ac:dyDescent="0.3">
      <c r="A106" s="27"/>
      <c r="B106" s="27"/>
      <c r="C106" s="27"/>
      <c r="D106" s="27"/>
      <c r="E106" s="27"/>
      <c r="F106" s="66"/>
      <c r="G106" s="27"/>
      <c r="H106" s="27"/>
      <c r="I106" s="27"/>
      <c r="J106" s="27"/>
      <c r="K106" s="27"/>
      <c r="L106" s="27"/>
      <c r="M106" s="27"/>
    </row>
    <row r="107" spans="1:17" ht="15.75" thickTop="1" thickBot="1" x14ac:dyDescent="0.25">
      <c r="A107" s="4">
        <v>22920</v>
      </c>
      <c r="B107" s="7">
        <v>592</v>
      </c>
      <c r="C107" s="6">
        <v>0</v>
      </c>
      <c r="D107" s="5">
        <v>2298</v>
      </c>
      <c r="E107" s="7">
        <v>72</v>
      </c>
      <c r="F107" s="7">
        <v>102.96</v>
      </c>
      <c r="G107" s="7">
        <v>407.71600000000001</v>
      </c>
      <c r="H107" s="18">
        <v>0.68869999999999998</v>
      </c>
      <c r="I107" s="7">
        <v>0.8</v>
      </c>
      <c r="J107" s="7">
        <v>15</v>
      </c>
      <c r="K107" s="7">
        <v>2.0983999999999998</v>
      </c>
      <c r="L107" s="7">
        <v>577</v>
      </c>
      <c r="M107" s="7">
        <v>0.65210000000000001</v>
      </c>
      <c r="N107" s="69">
        <v>242388</v>
      </c>
      <c r="O107" s="34">
        <f t="shared" ref="O107:O118" si="12">+(D107*100)/($E$104*Q107)</f>
        <v>102.95698924731182</v>
      </c>
      <c r="P107" s="48">
        <f t="shared" ref="P107:P119" si="13">+B107/$E$104</f>
        <v>8.2222222222222214</v>
      </c>
      <c r="Q107" s="35">
        <v>31</v>
      </c>
    </row>
    <row r="108" spans="1:17" ht="15.75" thickTop="1" thickBot="1" x14ac:dyDescent="0.25">
      <c r="A108" s="9">
        <v>22951</v>
      </c>
      <c r="B108" s="12">
        <v>567</v>
      </c>
      <c r="C108" s="11">
        <v>0</v>
      </c>
      <c r="D108" s="10">
        <v>2169</v>
      </c>
      <c r="E108" s="12">
        <v>72</v>
      </c>
      <c r="F108" s="12">
        <v>100.42</v>
      </c>
      <c r="G108" s="12">
        <v>415.39679999999998</v>
      </c>
      <c r="H108" s="14">
        <v>0.73260000000000003</v>
      </c>
      <c r="I108" s="12">
        <v>0.8</v>
      </c>
      <c r="J108" s="12">
        <v>30</v>
      </c>
      <c r="K108" s="12">
        <v>1.8169</v>
      </c>
      <c r="L108" s="12">
        <v>537</v>
      </c>
      <c r="M108" s="12">
        <v>0.67210000000000003</v>
      </c>
      <c r="N108" s="70">
        <v>242395</v>
      </c>
      <c r="O108" s="34">
        <f t="shared" si="12"/>
        <v>100.41666666666667</v>
      </c>
      <c r="P108" s="48">
        <f t="shared" si="13"/>
        <v>7.875</v>
      </c>
      <c r="Q108" s="35">
        <v>30</v>
      </c>
    </row>
    <row r="109" spans="1:17" ht="15.75" thickTop="1" thickBot="1" x14ac:dyDescent="0.25">
      <c r="A109" s="4">
        <v>22981</v>
      </c>
      <c r="B109" s="7">
        <v>487</v>
      </c>
      <c r="C109" s="6">
        <v>0</v>
      </c>
      <c r="D109" s="5">
        <v>1854</v>
      </c>
      <c r="E109" s="7">
        <v>72</v>
      </c>
      <c r="F109" s="7">
        <v>83.06</v>
      </c>
      <c r="G109" s="7">
        <v>382.3347</v>
      </c>
      <c r="H109" s="18">
        <v>0.78510000000000002</v>
      </c>
      <c r="I109" s="7">
        <v>0.8</v>
      </c>
      <c r="J109" s="7">
        <v>23</v>
      </c>
      <c r="K109" s="7">
        <v>1.6658999999999999</v>
      </c>
      <c r="L109" s="7">
        <v>464</v>
      </c>
      <c r="M109" s="7">
        <v>0.74139999999999995</v>
      </c>
      <c r="N109" s="69">
        <v>242395</v>
      </c>
      <c r="O109" s="34">
        <f t="shared" si="12"/>
        <v>83.064516129032256</v>
      </c>
      <c r="P109" s="48">
        <f t="shared" si="13"/>
        <v>6.7638888888888893</v>
      </c>
      <c r="Q109" s="35">
        <v>31</v>
      </c>
    </row>
    <row r="110" spans="1:17" ht="15.75" thickTop="1" thickBot="1" x14ac:dyDescent="0.25">
      <c r="A110" s="9">
        <v>23012</v>
      </c>
      <c r="B110" s="12">
        <v>437</v>
      </c>
      <c r="C110" s="11">
        <v>0</v>
      </c>
      <c r="D110" s="10">
        <v>1632</v>
      </c>
      <c r="E110" s="12">
        <v>72</v>
      </c>
      <c r="F110" s="12">
        <v>73.12</v>
      </c>
      <c r="G110" s="12">
        <v>316.07650000000001</v>
      </c>
      <c r="H110" s="14">
        <v>0.72330000000000005</v>
      </c>
      <c r="I110" s="12">
        <v>0.8</v>
      </c>
      <c r="J110" s="12">
        <v>10</v>
      </c>
      <c r="K110" s="12">
        <v>1.2618</v>
      </c>
      <c r="L110" s="12">
        <v>427</v>
      </c>
      <c r="M110" s="12">
        <v>0.7107</v>
      </c>
      <c r="N110" s="70">
        <v>242388</v>
      </c>
      <c r="O110" s="34">
        <f t="shared" si="12"/>
        <v>73.118279569892479</v>
      </c>
      <c r="P110" s="48">
        <f t="shared" si="13"/>
        <v>6.0694444444444446</v>
      </c>
      <c r="Q110" s="35">
        <v>31</v>
      </c>
    </row>
    <row r="111" spans="1:17" ht="15.75" thickTop="1" thickBot="1" x14ac:dyDescent="0.25">
      <c r="A111" s="4">
        <v>23043</v>
      </c>
      <c r="B111" s="7">
        <v>445</v>
      </c>
      <c r="C111" s="6">
        <v>0</v>
      </c>
      <c r="D111" s="5">
        <v>1825</v>
      </c>
      <c r="E111" s="7">
        <v>72</v>
      </c>
      <c r="F111" s="7">
        <v>90.53</v>
      </c>
      <c r="G111" s="7">
        <v>352.8877</v>
      </c>
      <c r="H111" s="18">
        <v>0.79300000000000004</v>
      </c>
      <c r="I111" s="7">
        <v>0.8</v>
      </c>
      <c r="J111" s="7">
        <v>13</v>
      </c>
      <c r="K111" s="7">
        <v>2.1989999999999998</v>
      </c>
      <c r="L111" s="7">
        <v>432</v>
      </c>
      <c r="M111" s="7">
        <v>0.75070000000000003</v>
      </c>
      <c r="N111" s="69">
        <v>242388</v>
      </c>
      <c r="O111" s="34">
        <f t="shared" si="12"/>
        <v>87.404214559386972</v>
      </c>
      <c r="P111" s="48">
        <f t="shared" si="13"/>
        <v>6.1805555555555554</v>
      </c>
      <c r="Q111" s="35">
        <v>29</v>
      </c>
    </row>
    <row r="112" spans="1:17" ht="15.75" thickTop="1" thickBot="1" x14ac:dyDescent="0.25">
      <c r="A112" s="9">
        <v>23071</v>
      </c>
      <c r="B112" s="12">
        <v>422</v>
      </c>
      <c r="C112" s="11">
        <v>0</v>
      </c>
      <c r="D112" s="10">
        <v>1835</v>
      </c>
      <c r="E112" s="12">
        <v>72</v>
      </c>
      <c r="F112" s="12">
        <v>82.21</v>
      </c>
      <c r="G112" s="12">
        <v>346.95119999999997</v>
      </c>
      <c r="H112" s="11">
        <v>0.82220000000000004</v>
      </c>
      <c r="I112" s="12">
        <v>0.8</v>
      </c>
      <c r="J112" s="12">
        <v>9</v>
      </c>
      <c r="K112" s="12">
        <v>1.3705000000000001</v>
      </c>
      <c r="L112" s="12">
        <v>413</v>
      </c>
      <c r="M112" s="12">
        <v>0.81020000000000003</v>
      </c>
      <c r="N112" s="70">
        <v>242388</v>
      </c>
      <c r="O112" s="34">
        <f t="shared" si="12"/>
        <v>82.213261648745515</v>
      </c>
      <c r="P112" s="48">
        <f t="shared" si="13"/>
        <v>5.8611111111111107</v>
      </c>
      <c r="Q112" s="35">
        <v>31</v>
      </c>
    </row>
    <row r="113" spans="1:17" ht="15.75" thickTop="1" thickBot="1" x14ac:dyDescent="0.25">
      <c r="A113" s="4">
        <v>23102</v>
      </c>
      <c r="B113" s="7">
        <v>365</v>
      </c>
      <c r="C113" s="6">
        <v>0</v>
      </c>
      <c r="D113" s="5">
        <v>1378</v>
      </c>
      <c r="E113" s="7">
        <v>72</v>
      </c>
      <c r="F113" s="7">
        <v>63.8</v>
      </c>
      <c r="G113" s="7">
        <v>290.22559999999999</v>
      </c>
      <c r="H113" s="18">
        <v>0.79510000000000003</v>
      </c>
      <c r="I113" s="7">
        <v>0.8</v>
      </c>
      <c r="J113" s="7">
        <v>16</v>
      </c>
      <c r="K113" s="7">
        <v>2.0072999999999999</v>
      </c>
      <c r="L113" s="7">
        <v>349</v>
      </c>
      <c r="M113" s="7">
        <v>0.73960000000000004</v>
      </c>
      <c r="N113" s="69">
        <v>242388</v>
      </c>
      <c r="O113" s="34">
        <f t="shared" si="12"/>
        <v>63.796296296296298</v>
      </c>
      <c r="P113" s="48">
        <f t="shared" si="13"/>
        <v>5.0694444444444446</v>
      </c>
      <c r="Q113" s="35">
        <v>30</v>
      </c>
    </row>
    <row r="114" spans="1:17" ht="15.75" thickTop="1" thickBot="1" x14ac:dyDescent="0.25">
      <c r="A114" s="9">
        <v>23132</v>
      </c>
      <c r="B114" s="12">
        <v>388</v>
      </c>
      <c r="C114" s="11">
        <v>0</v>
      </c>
      <c r="D114" s="10">
        <v>1552</v>
      </c>
      <c r="E114" s="12">
        <v>72</v>
      </c>
      <c r="F114" s="12">
        <v>69.53</v>
      </c>
      <c r="G114" s="12">
        <v>297.8689</v>
      </c>
      <c r="H114" s="14">
        <v>0.76770000000000005</v>
      </c>
      <c r="I114" s="12">
        <v>0.8</v>
      </c>
      <c r="J114" s="12">
        <v>16</v>
      </c>
      <c r="K114" s="12">
        <v>2.0021</v>
      </c>
      <c r="L114" s="12">
        <v>372</v>
      </c>
      <c r="M114" s="12">
        <v>0.71460000000000001</v>
      </c>
      <c r="N114" s="70">
        <v>242388</v>
      </c>
      <c r="O114" s="34">
        <f t="shared" si="12"/>
        <v>69.534050179211476</v>
      </c>
      <c r="P114" s="48">
        <f t="shared" si="13"/>
        <v>5.3888888888888893</v>
      </c>
      <c r="Q114" s="35">
        <v>31</v>
      </c>
    </row>
    <row r="115" spans="1:17" ht="15.75" thickTop="1" thickBot="1" x14ac:dyDescent="0.25">
      <c r="A115" s="23">
        <v>23163</v>
      </c>
      <c r="B115" s="24">
        <v>374</v>
      </c>
      <c r="C115" s="25">
        <v>0</v>
      </c>
      <c r="D115" s="41">
        <v>1380</v>
      </c>
      <c r="E115" s="24">
        <v>72</v>
      </c>
      <c r="F115" s="24">
        <v>63.89</v>
      </c>
      <c r="G115" s="24">
        <v>290.93349999999998</v>
      </c>
      <c r="H115" s="26">
        <v>0.77790000000000004</v>
      </c>
      <c r="I115" s="24">
        <v>0.8</v>
      </c>
      <c r="J115" s="24">
        <v>22</v>
      </c>
      <c r="K115" s="24">
        <v>1.7157</v>
      </c>
      <c r="L115" s="24">
        <v>352</v>
      </c>
      <c r="M115" s="24">
        <v>0.71930000000000005</v>
      </c>
      <c r="N115" s="72">
        <v>242388</v>
      </c>
      <c r="O115" s="34">
        <f t="shared" si="12"/>
        <v>63.888888888888886</v>
      </c>
      <c r="P115" s="48">
        <f t="shared" si="13"/>
        <v>5.1944444444444446</v>
      </c>
      <c r="Q115" s="35">
        <v>30</v>
      </c>
    </row>
    <row r="116" spans="1:17" ht="15.75" thickTop="1" thickBot="1" x14ac:dyDescent="0.25">
      <c r="A116" s="9">
        <v>23193</v>
      </c>
      <c r="B116" s="12">
        <v>407</v>
      </c>
      <c r="C116" s="11">
        <v>0</v>
      </c>
      <c r="D116" s="10">
        <v>1534</v>
      </c>
      <c r="E116" s="12">
        <v>72</v>
      </c>
      <c r="F116" s="12">
        <v>68.73</v>
      </c>
      <c r="G116" s="12">
        <v>335.82150000000001</v>
      </c>
      <c r="H116" s="11">
        <v>0.82509999999999994</v>
      </c>
      <c r="I116" s="12">
        <v>0.8</v>
      </c>
      <c r="J116" s="12">
        <v>24</v>
      </c>
      <c r="K116" s="12">
        <v>1.6387</v>
      </c>
      <c r="L116" s="12">
        <v>383</v>
      </c>
      <c r="M116" s="12">
        <v>0.77410000000000001</v>
      </c>
      <c r="N116" s="70">
        <v>242389</v>
      </c>
      <c r="O116" s="34">
        <f t="shared" si="12"/>
        <v>68.727598566308245</v>
      </c>
      <c r="P116" s="48">
        <f t="shared" si="13"/>
        <v>5.6527777777777777</v>
      </c>
      <c r="Q116" s="35">
        <v>31</v>
      </c>
    </row>
    <row r="117" spans="1:17" ht="15.75" thickTop="1" thickBot="1" x14ac:dyDescent="0.25">
      <c r="A117" s="4">
        <v>23224</v>
      </c>
      <c r="B117" s="7">
        <v>507</v>
      </c>
      <c r="C117" s="6">
        <v>0</v>
      </c>
      <c r="D117" s="5">
        <v>1758</v>
      </c>
      <c r="E117" s="7">
        <v>72</v>
      </c>
      <c r="F117" s="7">
        <v>78.760000000000005</v>
      </c>
      <c r="G117" s="7">
        <v>396.92509999999999</v>
      </c>
      <c r="H117" s="18">
        <v>0.78290000000000004</v>
      </c>
      <c r="I117" s="7">
        <v>0.8</v>
      </c>
      <c r="J117" s="7">
        <v>35</v>
      </c>
      <c r="K117" s="7">
        <v>1.6900999999999999</v>
      </c>
      <c r="L117" s="7">
        <v>472</v>
      </c>
      <c r="M117" s="7">
        <v>0.71560000000000001</v>
      </c>
      <c r="N117" s="69">
        <v>242423</v>
      </c>
      <c r="O117" s="34">
        <f t="shared" si="12"/>
        <v>78.763440860215056</v>
      </c>
      <c r="P117" s="48">
        <f t="shared" si="13"/>
        <v>7.041666666666667</v>
      </c>
      <c r="Q117" s="35">
        <v>31</v>
      </c>
    </row>
    <row r="118" spans="1:17" ht="15.75" thickTop="1" thickBot="1" x14ac:dyDescent="0.25">
      <c r="A118" s="4">
        <v>23255</v>
      </c>
      <c r="B118" s="12"/>
      <c r="C118" s="14"/>
      <c r="D118" s="10"/>
      <c r="E118" s="12"/>
      <c r="F118" s="64"/>
      <c r="G118" s="12"/>
      <c r="H118" s="14"/>
      <c r="I118" s="12"/>
      <c r="J118" s="12"/>
      <c r="K118" s="12"/>
      <c r="L118" s="12"/>
      <c r="M118" s="12"/>
      <c r="O118" s="34">
        <f t="shared" si="12"/>
        <v>0</v>
      </c>
      <c r="P118" s="48">
        <f t="shared" si="13"/>
        <v>0</v>
      </c>
      <c r="Q118" s="35">
        <v>30</v>
      </c>
    </row>
    <row r="119" spans="1:17" ht="15.75" thickTop="1" x14ac:dyDescent="0.2">
      <c r="A119" s="15" t="s">
        <v>12</v>
      </c>
      <c r="B119" s="16">
        <v>4991</v>
      </c>
      <c r="C119" s="15">
        <v>0</v>
      </c>
      <c r="D119" s="16">
        <v>19215</v>
      </c>
      <c r="E119" s="15">
        <v>72</v>
      </c>
      <c r="F119" s="15">
        <v>79.66</v>
      </c>
      <c r="G119" s="17">
        <v>3833.1374999999998</v>
      </c>
      <c r="H119" s="15">
        <v>0.76800000000000002</v>
      </c>
      <c r="I119" s="15">
        <v>0.8</v>
      </c>
      <c r="J119" s="15">
        <v>213</v>
      </c>
      <c r="K119" s="15">
        <v>1.7757000000000001</v>
      </c>
      <c r="L119" s="16">
        <v>4778</v>
      </c>
      <c r="M119" s="15">
        <v>0.72309999999999997</v>
      </c>
      <c r="N119" s="32">
        <f>+D119/B119</f>
        <v>3.8499298737727909</v>
      </c>
      <c r="O119" s="39"/>
      <c r="P119" s="48">
        <f t="shared" si="13"/>
        <v>69.319444444444443</v>
      </c>
      <c r="Q119" s="35">
        <f>SUM(Q107:Q118)</f>
        <v>366</v>
      </c>
    </row>
    <row r="120" spans="1:17" x14ac:dyDescent="0.2">
      <c r="O120" s="37"/>
      <c r="Q120" s="36"/>
    </row>
    <row r="121" spans="1:17" ht="15" thickBot="1" x14ac:dyDescent="0.25">
      <c r="A121">
        <v>10773</v>
      </c>
      <c r="E121" s="31">
        <v>30</v>
      </c>
    </row>
    <row r="122" spans="1:17" ht="15.75" thickBot="1" x14ac:dyDescent="0.3">
      <c r="A122" s="2" t="s">
        <v>2</v>
      </c>
      <c r="B122" s="2" t="s">
        <v>3</v>
      </c>
      <c r="C122" s="2" t="s">
        <v>4</v>
      </c>
      <c r="D122" s="2" t="s">
        <v>5</v>
      </c>
      <c r="E122" s="2" t="s">
        <v>6</v>
      </c>
      <c r="F122" s="61" t="s">
        <v>7</v>
      </c>
      <c r="G122" s="2" t="s">
        <v>8</v>
      </c>
      <c r="H122" s="2" t="s">
        <v>9</v>
      </c>
      <c r="I122" s="2" t="s">
        <v>10</v>
      </c>
      <c r="J122" s="2" t="s">
        <v>11</v>
      </c>
      <c r="K122" s="2" t="s">
        <v>9</v>
      </c>
      <c r="L122" s="2" t="s">
        <v>11</v>
      </c>
      <c r="M122" s="2" t="s">
        <v>9</v>
      </c>
      <c r="O122" s="2" t="s">
        <v>7</v>
      </c>
      <c r="P122" s="46" t="s">
        <v>14</v>
      </c>
    </row>
    <row r="123" spans="1:17" ht="16.5" thickTop="1" thickBot="1" x14ac:dyDescent="0.3">
      <c r="A123" s="27"/>
      <c r="B123" s="27"/>
      <c r="C123" s="27"/>
      <c r="D123" s="27"/>
      <c r="E123" s="27"/>
      <c r="F123" s="66"/>
      <c r="G123" s="27"/>
      <c r="H123" s="27"/>
      <c r="I123" s="27"/>
      <c r="J123" s="27"/>
      <c r="K123" s="27"/>
      <c r="L123" s="27"/>
      <c r="M123" s="27"/>
    </row>
    <row r="124" spans="1:17" ht="15.75" thickTop="1" thickBot="1" x14ac:dyDescent="0.25">
      <c r="A124" s="4">
        <v>22920</v>
      </c>
      <c r="B124" s="7">
        <v>265</v>
      </c>
      <c r="C124" s="18">
        <v>1</v>
      </c>
      <c r="D124" s="7">
        <v>938</v>
      </c>
      <c r="E124" s="7">
        <v>36</v>
      </c>
      <c r="F124" s="7">
        <v>84.05</v>
      </c>
      <c r="G124" s="7">
        <v>166.16550000000001</v>
      </c>
      <c r="H124" s="6">
        <v>0.62939999999999996</v>
      </c>
      <c r="I124" s="7">
        <v>0.6</v>
      </c>
      <c r="J124" s="7">
        <v>1</v>
      </c>
      <c r="K124" s="7">
        <v>0.56359999999999999</v>
      </c>
      <c r="L124" s="7">
        <v>264</v>
      </c>
      <c r="M124" s="7">
        <v>0.62729999999999997</v>
      </c>
      <c r="N124" s="69">
        <v>242234</v>
      </c>
      <c r="O124" s="34">
        <f>+(D124*100)/($E$121*31)</f>
        <v>100.86021505376344</v>
      </c>
      <c r="P124" s="48">
        <f t="shared" ref="P124:P136" si="14">+B124/$E$121</f>
        <v>8.8333333333333339</v>
      </c>
      <c r="Q124" s="35">
        <v>31</v>
      </c>
    </row>
    <row r="125" spans="1:17" ht="15.75" thickTop="1" thickBot="1" x14ac:dyDescent="0.25">
      <c r="A125" s="9">
        <v>22951</v>
      </c>
      <c r="B125" s="12">
        <v>247</v>
      </c>
      <c r="C125" s="11">
        <v>0</v>
      </c>
      <c r="D125" s="12">
        <v>751</v>
      </c>
      <c r="E125" s="12">
        <v>36</v>
      </c>
      <c r="F125" s="12">
        <v>69.540000000000006</v>
      </c>
      <c r="G125" s="12">
        <v>134.3391</v>
      </c>
      <c r="H125" s="14">
        <v>0.54390000000000005</v>
      </c>
      <c r="I125" s="12">
        <v>0.6</v>
      </c>
      <c r="J125" s="12">
        <v>0</v>
      </c>
      <c r="K125" s="12">
        <v>0</v>
      </c>
      <c r="L125" s="12">
        <v>247</v>
      </c>
      <c r="M125" s="12">
        <v>0.54390000000000005</v>
      </c>
      <c r="N125" s="70">
        <v>242234</v>
      </c>
      <c r="O125" s="34">
        <f>+(D125*100)/($E$121*30)</f>
        <v>83.444444444444443</v>
      </c>
      <c r="P125" s="48">
        <f t="shared" si="14"/>
        <v>8.2333333333333325</v>
      </c>
      <c r="Q125" s="35">
        <v>30</v>
      </c>
    </row>
    <row r="126" spans="1:17" ht="15.75" thickTop="1" thickBot="1" x14ac:dyDescent="0.25">
      <c r="A126" s="4">
        <v>22981</v>
      </c>
      <c r="B126" s="7">
        <v>239</v>
      </c>
      <c r="C126" s="6">
        <v>0</v>
      </c>
      <c r="D126" s="7">
        <v>846</v>
      </c>
      <c r="E126" s="7">
        <v>36</v>
      </c>
      <c r="F126" s="7">
        <v>75.81</v>
      </c>
      <c r="G126" s="7">
        <v>151.9624</v>
      </c>
      <c r="H126" s="6">
        <v>0.63580000000000003</v>
      </c>
      <c r="I126" s="7">
        <v>0.6</v>
      </c>
      <c r="J126" s="7">
        <v>0</v>
      </c>
      <c r="K126" s="7">
        <v>0</v>
      </c>
      <c r="L126" s="7">
        <v>239</v>
      </c>
      <c r="M126" s="7">
        <v>0.63580000000000003</v>
      </c>
      <c r="N126" s="69">
        <v>242234</v>
      </c>
      <c r="O126" s="34">
        <f>+(D126*100)/($E$121*31)</f>
        <v>90.967741935483872</v>
      </c>
      <c r="P126" s="48">
        <f t="shared" si="14"/>
        <v>7.9666666666666668</v>
      </c>
      <c r="Q126" s="35">
        <v>31</v>
      </c>
    </row>
    <row r="127" spans="1:17" ht="15.75" thickTop="1" thickBot="1" x14ac:dyDescent="0.25">
      <c r="A127" s="9">
        <v>23012</v>
      </c>
      <c r="B127" s="12">
        <v>305</v>
      </c>
      <c r="C127" s="11">
        <v>0</v>
      </c>
      <c r="D127" s="12">
        <v>821</v>
      </c>
      <c r="E127" s="12">
        <v>36</v>
      </c>
      <c r="F127" s="12">
        <v>73.569999999999993</v>
      </c>
      <c r="G127" s="12">
        <v>165.76410000000001</v>
      </c>
      <c r="H127" s="14">
        <v>0.54349999999999998</v>
      </c>
      <c r="I127" s="12">
        <v>0.6</v>
      </c>
      <c r="J127" s="12">
        <v>0</v>
      </c>
      <c r="K127" s="12">
        <v>0</v>
      </c>
      <c r="L127" s="12">
        <v>305</v>
      </c>
      <c r="M127" s="12">
        <v>0.54349999999999998</v>
      </c>
      <c r="N127" s="70">
        <v>242234</v>
      </c>
      <c r="O127" s="34">
        <f>+(D127*100)/($E$121*31)</f>
        <v>88.27956989247312</v>
      </c>
      <c r="P127" s="48">
        <f t="shared" si="14"/>
        <v>10.166666666666666</v>
      </c>
      <c r="Q127" s="35">
        <v>31</v>
      </c>
    </row>
    <row r="128" spans="1:17" ht="15.75" thickTop="1" thickBot="1" x14ac:dyDescent="0.25">
      <c r="A128" s="4">
        <v>23043</v>
      </c>
      <c r="B128" s="7">
        <v>202</v>
      </c>
      <c r="C128" s="18">
        <v>2</v>
      </c>
      <c r="D128" s="7">
        <v>614</v>
      </c>
      <c r="E128" s="7">
        <v>36</v>
      </c>
      <c r="F128" s="7">
        <v>60.91</v>
      </c>
      <c r="G128" s="7">
        <v>124.1093</v>
      </c>
      <c r="H128" s="6">
        <v>0.62050000000000005</v>
      </c>
      <c r="I128" s="7">
        <v>0.6</v>
      </c>
      <c r="J128" s="7">
        <v>0</v>
      </c>
      <c r="K128" s="7">
        <v>0</v>
      </c>
      <c r="L128" s="7">
        <v>202</v>
      </c>
      <c r="M128" s="7">
        <v>0.61439999999999995</v>
      </c>
      <c r="N128" s="69">
        <v>242331</v>
      </c>
      <c r="O128" s="34">
        <f>+(D128*100)/($E$121*28)</f>
        <v>73.095238095238102</v>
      </c>
      <c r="P128" s="48">
        <f t="shared" si="14"/>
        <v>6.7333333333333334</v>
      </c>
      <c r="Q128" s="35">
        <v>29</v>
      </c>
    </row>
    <row r="129" spans="1:17" ht="15.75" thickTop="1" thickBot="1" x14ac:dyDescent="0.25">
      <c r="A129" s="9">
        <v>23071</v>
      </c>
      <c r="B129" s="12">
        <v>194</v>
      </c>
      <c r="C129" s="11">
        <v>0</v>
      </c>
      <c r="D129" s="12">
        <v>607</v>
      </c>
      <c r="E129" s="12">
        <v>36</v>
      </c>
      <c r="F129" s="12">
        <v>54.39</v>
      </c>
      <c r="G129" s="12">
        <v>118.6336</v>
      </c>
      <c r="H129" s="11">
        <v>0.61150000000000004</v>
      </c>
      <c r="I129" s="12">
        <v>0.6</v>
      </c>
      <c r="J129" s="12">
        <v>0</v>
      </c>
      <c r="K129" s="12">
        <v>0</v>
      </c>
      <c r="L129" s="12">
        <v>194</v>
      </c>
      <c r="M129" s="12">
        <v>0.61150000000000004</v>
      </c>
      <c r="N129" s="70">
        <v>242331</v>
      </c>
      <c r="O129" s="34">
        <f>+(D129*100)/($E$121*31)</f>
        <v>65.268817204301072</v>
      </c>
      <c r="P129" s="48">
        <f t="shared" si="14"/>
        <v>6.4666666666666668</v>
      </c>
      <c r="Q129" s="35">
        <v>31</v>
      </c>
    </row>
    <row r="130" spans="1:17" ht="15.75" thickTop="1" thickBot="1" x14ac:dyDescent="0.25">
      <c r="A130" s="4">
        <v>23102</v>
      </c>
      <c r="B130" s="7">
        <v>128</v>
      </c>
      <c r="C130" s="6">
        <v>0</v>
      </c>
      <c r="D130" s="7">
        <v>322</v>
      </c>
      <c r="E130" s="7">
        <v>36</v>
      </c>
      <c r="F130" s="7">
        <v>29.81</v>
      </c>
      <c r="G130" s="7">
        <v>75.969099999999997</v>
      </c>
      <c r="H130" s="18">
        <v>0.59350000000000003</v>
      </c>
      <c r="I130" s="7">
        <v>0.6</v>
      </c>
      <c r="J130" s="7">
        <v>1</v>
      </c>
      <c r="K130" s="7">
        <v>0.56359999999999999</v>
      </c>
      <c r="L130" s="7">
        <v>127</v>
      </c>
      <c r="M130" s="7">
        <v>0.59370000000000001</v>
      </c>
      <c r="N130" s="69">
        <v>242331</v>
      </c>
      <c r="O130" s="34">
        <f>+(D130*100)/($E$121*30)</f>
        <v>35.777777777777779</v>
      </c>
      <c r="P130" s="48">
        <f t="shared" si="14"/>
        <v>4.2666666666666666</v>
      </c>
      <c r="Q130" s="35">
        <v>30</v>
      </c>
    </row>
    <row r="131" spans="1:17" ht="15.75" thickTop="1" thickBot="1" x14ac:dyDescent="0.25">
      <c r="A131" s="9">
        <v>23132</v>
      </c>
      <c r="B131" s="12">
        <v>159</v>
      </c>
      <c r="C131" s="11">
        <v>0</v>
      </c>
      <c r="D131" s="12">
        <v>342</v>
      </c>
      <c r="E131" s="12">
        <v>36</v>
      </c>
      <c r="F131" s="12">
        <v>30.65</v>
      </c>
      <c r="G131" s="12">
        <v>93.649600000000007</v>
      </c>
      <c r="H131" s="14">
        <v>0.58899999999999997</v>
      </c>
      <c r="I131" s="12">
        <v>0.6</v>
      </c>
      <c r="J131" s="12">
        <v>0</v>
      </c>
      <c r="K131" s="12">
        <v>0</v>
      </c>
      <c r="L131" s="12">
        <v>159</v>
      </c>
      <c r="M131" s="12">
        <v>0.58899999999999997</v>
      </c>
      <c r="N131" s="70">
        <v>242331</v>
      </c>
      <c r="O131" s="38">
        <f>+(D131*100)/($E$121*31)</f>
        <v>36.774193548387096</v>
      </c>
      <c r="P131" s="48">
        <f t="shared" si="14"/>
        <v>5.3</v>
      </c>
      <c r="Q131" s="35">
        <v>31</v>
      </c>
    </row>
    <row r="132" spans="1:17" ht="15.75" thickTop="1" thickBot="1" x14ac:dyDescent="0.25">
      <c r="A132" s="4">
        <v>23163</v>
      </c>
      <c r="B132" s="7">
        <v>154</v>
      </c>
      <c r="C132" s="18">
        <v>1</v>
      </c>
      <c r="D132" s="7">
        <v>445</v>
      </c>
      <c r="E132" s="7">
        <v>36</v>
      </c>
      <c r="F132" s="7">
        <v>41.2</v>
      </c>
      <c r="G132" s="7">
        <v>116.4897</v>
      </c>
      <c r="H132" s="6">
        <v>0.76139999999999997</v>
      </c>
      <c r="I132" s="7">
        <v>0.6</v>
      </c>
      <c r="J132" s="7">
        <v>0</v>
      </c>
      <c r="K132" s="7">
        <v>0</v>
      </c>
      <c r="L132" s="7">
        <v>154</v>
      </c>
      <c r="M132" s="7">
        <v>0.75639999999999996</v>
      </c>
      <c r="N132" s="69">
        <v>242355</v>
      </c>
      <c r="O132" s="38">
        <f>+(D132*100)/($E$121*30)</f>
        <v>49.444444444444443</v>
      </c>
      <c r="P132" s="48">
        <f t="shared" si="14"/>
        <v>5.1333333333333337</v>
      </c>
      <c r="Q132" s="35">
        <v>30</v>
      </c>
    </row>
    <row r="133" spans="1:17" ht="15.75" thickTop="1" thickBot="1" x14ac:dyDescent="0.25">
      <c r="A133" s="9">
        <v>23193</v>
      </c>
      <c r="B133" s="12">
        <v>157</v>
      </c>
      <c r="C133" s="11">
        <v>0</v>
      </c>
      <c r="D133" s="12">
        <v>376</v>
      </c>
      <c r="E133" s="12">
        <v>36</v>
      </c>
      <c r="F133" s="12">
        <v>33.69</v>
      </c>
      <c r="G133" s="12">
        <v>96.7226</v>
      </c>
      <c r="H133" s="11">
        <v>0.61609999999999998</v>
      </c>
      <c r="I133" s="12">
        <v>0.6</v>
      </c>
      <c r="J133" s="12">
        <v>1</v>
      </c>
      <c r="K133" s="12">
        <v>4.2054999999999998</v>
      </c>
      <c r="L133" s="12">
        <v>156</v>
      </c>
      <c r="M133" s="12">
        <v>0.59309999999999996</v>
      </c>
      <c r="N133" s="70">
        <v>242389</v>
      </c>
      <c r="O133" s="38">
        <f>+(D133*100)/($E$121*30)</f>
        <v>41.777777777777779</v>
      </c>
      <c r="P133" s="48">
        <f t="shared" si="14"/>
        <v>5.2333333333333334</v>
      </c>
      <c r="Q133" s="35">
        <v>31</v>
      </c>
    </row>
    <row r="134" spans="1:17" ht="15.75" thickTop="1" thickBot="1" x14ac:dyDescent="0.25">
      <c r="A134" s="23">
        <v>23224</v>
      </c>
      <c r="B134" s="24">
        <v>172</v>
      </c>
      <c r="C134" s="25">
        <v>0</v>
      </c>
      <c r="D134" s="24">
        <v>473</v>
      </c>
      <c r="E134" s="24">
        <v>36</v>
      </c>
      <c r="F134" s="24">
        <v>42.38</v>
      </c>
      <c r="G134" s="24">
        <v>110.0138</v>
      </c>
      <c r="H134" s="25">
        <v>0.63959999999999995</v>
      </c>
      <c r="I134" s="24">
        <v>0.6</v>
      </c>
      <c r="J134" s="24">
        <v>1</v>
      </c>
      <c r="K134" s="24">
        <v>0.56359999999999999</v>
      </c>
      <c r="L134" s="24">
        <v>171</v>
      </c>
      <c r="M134" s="24">
        <v>0.6401</v>
      </c>
      <c r="N134" s="72">
        <v>242435</v>
      </c>
      <c r="O134" s="38">
        <f>+(D134*100)/($E$121*30)</f>
        <v>52.555555555555557</v>
      </c>
      <c r="P134" s="48">
        <f t="shared" si="14"/>
        <v>5.7333333333333334</v>
      </c>
      <c r="Q134" s="35">
        <v>31</v>
      </c>
    </row>
    <row r="135" spans="1:17" ht="15.75" thickTop="1" thickBot="1" x14ac:dyDescent="0.25">
      <c r="A135" s="4">
        <v>23255</v>
      </c>
      <c r="B135" s="12"/>
      <c r="C135" s="14"/>
      <c r="D135" s="12"/>
      <c r="E135" s="12"/>
      <c r="F135" s="64"/>
      <c r="G135" s="12"/>
      <c r="H135" s="14"/>
      <c r="I135" s="12"/>
      <c r="J135" s="12"/>
      <c r="K135" s="12"/>
      <c r="L135" s="12"/>
      <c r="M135" s="12"/>
      <c r="O135" s="38">
        <f>+(D135*100)/($E$121*30)</f>
        <v>0</v>
      </c>
      <c r="P135" s="48">
        <f t="shared" si="14"/>
        <v>0</v>
      </c>
      <c r="Q135" s="35">
        <v>30</v>
      </c>
    </row>
    <row r="136" spans="1:17" ht="15" x14ac:dyDescent="0.2">
      <c r="A136" s="15" t="s">
        <v>12</v>
      </c>
      <c r="B136" s="16">
        <v>2222</v>
      </c>
      <c r="C136" s="15">
        <v>4</v>
      </c>
      <c r="D136" s="16">
        <v>6535</v>
      </c>
      <c r="E136" s="15">
        <v>36</v>
      </c>
      <c r="F136" s="15">
        <v>54.19</v>
      </c>
      <c r="G136" s="17">
        <v>1353.8188</v>
      </c>
      <c r="H136" s="15">
        <v>0.61040000000000005</v>
      </c>
      <c r="I136" s="15">
        <v>0.6</v>
      </c>
      <c r="J136" s="15">
        <v>4</v>
      </c>
      <c r="K136" s="15">
        <v>1.4741</v>
      </c>
      <c r="L136" s="16">
        <v>2218</v>
      </c>
      <c r="M136" s="15">
        <v>0.60770000000000002</v>
      </c>
      <c r="O136" s="39"/>
      <c r="P136" s="48">
        <f t="shared" si="14"/>
        <v>74.066666666666663</v>
      </c>
      <c r="Q136" s="35">
        <f>SUM(Q124:Q135)</f>
        <v>366</v>
      </c>
    </row>
    <row r="137" spans="1:17" x14ac:dyDescent="0.2">
      <c r="O137" s="74">
        <f>SUM(O124:O135)/11</f>
        <v>65.295070520876976</v>
      </c>
    </row>
    <row r="138" spans="1:17" ht="15" thickBot="1" x14ac:dyDescent="0.25">
      <c r="A138">
        <v>10774</v>
      </c>
      <c r="E138" s="31">
        <v>31</v>
      </c>
    </row>
    <row r="139" spans="1:17" ht="15.75" thickBot="1" x14ac:dyDescent="0.3">
      <c r="A139" s="2" t="s">
        <v>2</v>
      </c>
      <c r="B139" s="2" t="s">
        <v>3</v>
      </c>
      <c r="C139" s="2" t="s">
        <v>4</v>
      </c>
      <c r="D139" s="2" t="s">
        <v>5</v>
      </c>
      <c r="E139" s="2" t="s">
        <v>6</v>
      </c>
      <c r="F139" s="61" t="s">
        <v>7</v>
      </c>
      <c r="G139" s="2" t="s">
        <v>8</v>
      </c>
      <c r="H139" s="2" t="s">
        <v>9</v>
      </c>
      <c r="I139" s="2" t="s">
        <v>10</v>
      </c>
      <c r="J139" s="2" t="s">
        <v>11</v>
      </c>
      <c r="K139" s="2" t="s">
        <v>9</v>
      </c>
      <c r="L139" s="2" t="s">
        <v>11</v>
      </c>
      <c r="M139" s="2" t="s">
        <v>9</v>
      </c>
      <c r="O139" s="2" t="s">
        <v>7</v>
      </c>
      <c r="P139" s="46" t="s">
        <v>14</v>
      </c>
    </row>
    <row r="140" spans="1:17" ht="16.5" thickTop="1" thickBot="1" x14ac:dyDescent="0.3">
      <c r="A140" s="3"/>
      <c r="B140" s="3"/>
      <c r="C140" s="3"/>
      <c r="D140" s="3"/>
      <c r="E140" s="3"/>
      <c r="F140" s="62"/>
      <c r="G140" s="3"/>
      <c r="H140" s="3"/>
      <c r="I140" s="3"/>
      <c r="J140" s="3"/>
      <c r="K140" s="3"/>
      <c r="L140" s="3"/>
      <c r="M140" s="3"/>
    </row>
    <row r="141" spans="1:17" ht="15.75" thickTop="1" thickBot="1" x14ac:dyDescent="0.25">
      <c r="A141" s="4">
        <v>22920</v>
      </c>
      <c r="B141" s="7">
        <v>207</v>
      </c>
      <c r="C141" s="6">
        <v>0</v>
      </c>
      <c r="D141" s="7">
        <v>775</v>
      </c>
      <c r="E141" s="7">
        <v>31</v>
      </c>
      <c r="F141" s="7">
        <v>80.650000000000006</v>
      </c>
      <c r="G141" s="7">
        <v>138.86940000000001</v>
      </c>
      <c r="H141" s="6">
        <v>0.67090000000000005</v>
      </c>
      <c r="I141" s="7">
        <v>0.6</v>
      </c>
      <c r="J141" s="7">
        <v>0</v>
      </c>
      <c r="K141" s="7">
        <v>0</v>
      </c>
      <c r="L141" s="7">
        <v>207</v>
      </c>
      <c r="M141" s="7">
        <v>0.67090000000000005</v>
      </c>
      <c r="N141" s="69">
        <v>242116</v>
      </c>
      <c r="O141" s="34">
        <f t="shared" ref="O141:O152" si="15">+(D141*100)/($E$138*Q141)</f>
        <v>80.645161290322577</v>
      </c>
      <c r="P141" s="48">
        <f t="shared" ref="P141:P153" si="16">+B141/$E$138</f>
        <v>6.67741935483871</v>
      </c>
      <c r="Q141" s="35">
        <v>31</v>
      </c>
    </row>
    <row r="142" spans="1:17" ht="15.75" thickTop="1" thickBot="1" x14ac:dyDescent="0.25">
      <c r="A142" s="9">
        <v>22951</v>
      </c>
      <c r="B142" s="12">
        <v>181</v>
      </c>
      <c r="C142" s="11">
        <v>0</v>
      </c>
      <c r="D142" s="12">
        <v>572</v>
      </c>
      <c r="E142" s="12">
        <v>31</v>
      </c>
      <c r="F142" s="12">
        <v>61.51</v>
      </c>
      <c r="G142" s="12">
        <v>118.3545</v>
      </c>
      <c r="H142" s="11">
        <v>0.65390000000000004</v>
      </c>
      <c r="I142" s="12">
        <v>0.6</v>
      </c>
      <c r="J142" s="12">
        <v>0</v>
      </c>
      <c r="K142" s="12">
        <v>0</v>
      </c>
      <c r="L142" s="12">
        <v>181</v>
      </c>
      <c r="M142" s="12">
        <v>0.65390000000000004</v>
      </c>
      <c r="N142" s="70">
        <v>242143</v>
      </c>
      <c r="O142" s="34">
        <f t="shared" si="15"/>
        <v>61.505376344086024</v>
      </c>
      <c r="P142" s="48">
        <f t="shared" si="16"/>
        <v>5.838709677419355</v>
      </c>
      <c r="Q142" s="35">
        <v>30</v>
      </c>
    </row>
    <row r="143" spans="1:17" ht="15.75" thickTop="1" thickBot="1" x14ac:dyDescent="0.25">
      <c r="A143" s="4">
        <v>22981</v>
      </c>
      <c r="B143" s="7">
        <v>184</v>
      </c>
      <c r="C143" s="6">
        <v>0</v>
      </c>
      <c r="D143" s="7">
        <v>728</v>
      </c>
      <c r="E143" s="7">
        <v>31</v>
      </c>
      <c r="F143" s="7">
        <v>75.75</v>
      </c>
      <c r="G143" s="7">
        <v>127.4528</v>
      </c>
      <c r="H143" s="6">
        <v>0.69269999999999998</v>
      </c>
      <c r="I143" s="7">
        <v>0.6</v>
      </c>
      <c r="J143" s="7">
        <v>1</v>
      </c>
      <c r="K143" s="7">
        <v>6.4149000000000003</v>
      </c>
      <c r="L143" s="7">
        <v>183</v>
      </c>
      <c r="M143" s="7">
        <v>0.66139999999999999</v>
      </c>
      <c r="N143" s="69">
        <v>242179</v>
      </c>
      <c r="O143" s="34">
        <f t="shared" si="15"/>
        <v>75.754422476586882</v>
      </c>
      <c r="P143" s="48">
        <f t="shared" si="16"/>
        <v>5.935483870967742</v>
      </c>
      <c r="Q143" s="35">
        <v>31</v>
      </c>
    </row>
    <row r="144" spans="1:17" ht="15.75" thickTop="1" thickBot="1" x14ac:dyDescent="0.25">
      <c r="A144" s="9">
        <v>23012</v>
      </c>
      <c r="B144" s="12">
        <v>157</v>
      </c>
      <c r="C144" s="11">
        <v>0</v>
      </c>
      <c r="D144" s="12">
        <v>593</v>
      </c>
      <c r="E144" s="12">
        <v>31</v>
      </c>
      <c r="F144" s="12">
        <v>61.71</v>
      </c>
      <c r="G144" s="12">
        <v>107.2944</v>
      </c>
      <c r="H144" s="11">
        <v>0.68340000000000001</v>
      </c>
      <c r="I144" s="12">
        <v>0.6</v>
      </c>
      <c r="J144" s="12">
        <v>1</v>
      </c>
      <c r="K144" s="12">
        <v>3.1821000000000002</v>
      </c>
      <c r="L144" s="12">
        <v>156</v>
      </c>
      <c r="M144" s="12">
        <v>0.66739999999999999</v>
      </c>
      <c r="N144" s="70">
        <v>242206</v>
      </c>
      <c r="O144" s="34">
        <f t="shared" si="15"/>
        <v>61.706555671175856</v>
      </c>
      <c r="P144" s="48">
        <f t="shared" si="16"/>
        <v>5.064516129032258</v>
      </c>
      <c r="Q144" s="35">
        <v>31</v>
      </c>
    </row>
    <row r="145" spans="1:17" ht="15.75" thickTop="1" thickBot="1" x14ac:dyDescent="0.25">
      <c r="A145" s="4">
        <v>23043</v>
      </c>
      <c r="B145" s="7">
        <v>172</v>
      </c>
      <c r="C145" s="6">
        <v>0</v>
      </c>
      <c r="D145" s="7">
        <v>668</v>
      </c>
      <c r="E145" s="7">
        <v>31</v>
      </c>
      <c r="F145" s="7">
        <v>76.959999999999994</v>
      </c>
      <c r="G145" s="7">
        <v>123.7199</v>
      </c>
      <c r="H145" s="6">
        <v>0.71930000000000005</v>
      </c>
      <c r="I145" s="7">
        <v>0.6</v>
      </c>
      <c r="J145" s="7">
        <v>2</v>
      </c>
      <c r="K145" s="7">
        <v>3.2747000000000002</v>
      </c>
      <c r="L145" s="7">
        <v>170</v>
      </c>
      <c r="M145" s="7">
        <v>0.68920000000000003</v>
      </c>
      <c r="N145" s="69">
        <v>242234</v>
      </c>
      <c r="O145" s="34">
        <f t="shared" si="15"/>
        <v>74.304783092324811</v>
      </c>
      <c r="P145" s="48">
        <f t="shared" si="16"/>
        <v>5.5483870967741939</v>
      </c>
      <c r="Q145" s="35">
        <v>29</v>
      </c>
    </row>
    <row r="146" spans="1:17" ht="15.75" thickTop="1" thickBot="1" x14ac:dyDescent="0.25">
      <c r="A146" s="9">
        <v>23071</v>
      </c>
      <c r="B146" s="12">
        <v>155</v>
      </c>
      <c r="C146" s="11">
        <v>0</v>
      </c>
      <c r="D146" s="12">
        <v>596</v>
      </c>
      <c r="E146" s="12">
        <v>31</v>
      </c>
      <c r="F146" s="12">
        <v>62.02</v>
      </c>
      <c r="G146" s="12">
        <v>116.67619999999999</v>
      </c>
      <c r="H146" s="11">
        <v>0.75270000000000004</v>
      </c>
      <c r="I146" s="12">
        <v>0.6</v>
      </c>
      <c r="J146" s="12">
        <v>0</v>
      </c>
      <c r="K146" s="12">
        <v>0</v>
      </c>
      <c r="L146" s="12">
        <v>155</v>
      </c>
      <c r="M146" s="12">
        <v>0.75270000000000004</v>
      </c>
      <c r="N146" s="70">
        <v>242260</v>
      </c>
      <c r="O146" s="34">
        <f t="shared" si="15"/>
        <v>62.018730489073882</v>
      </c>
      <c r="P146" s="48">
        <f t="shared" si="16"/>
        <v>5</v>
      </c>
      <c r="Q146" s="35">
        <v>31</v>
      </c>
    </row>
    <row r="147" spans="1:17" ht="15.75" thickTop="1" thickBot="1" x14ac:dyDescent="0.25">
      <c r="A147" s="4">
        <v>23102</v>
      </c>
      <c r="B147" s="7">
        <v>111</v>
      </c>
      <c r="C147" s="6">
        <v>0</v>
      </c>
      <c r="D147" s="7">
        <v>504</v>
      </c>
      <c r="E147" s="7">
        <v>31</v>
      </c>
      <c r="F147" s="7">
        <v>54.19</v>
      </c>
      <c r="G147" s="7">
        <v>90.183999999999997</v>
      </c>
      <c r="H147" s="6">
        <v>0.8125</v>
      </c>
      <c r="I147" s="7">
        <v>0.6</v>
      </c>
      <c r="J147" s="7">
        <v>1</v>
      </c>
      <c r="K147" s="7">
        <v>6.4149000000000003</v>
      </c>
      <c r="L147" s="7">
        <v>110</v>
      </c>
      <c r="M147" s="7">
        <v>0.76149999999999995</v>
      </c>
      <c r="N147" s="69">
        <v>242292</v>
      </c>
      <c r="O147" s="34">
        <f t="shared" si="15"/>
        <v>54.193548387096776</v>
      </c>
      <c r="P147" s="48">
        <f t="shared" si="16"/>
        <v>3.5806451612903225</v>
      </c>
      <c r="Q147" s="35">
        <v>30</v>
      </c>
    </row>
    <row r="148" spans="1:17" ht="15.75" thickTop="1" thickBot="1" x14ac:dyDescent="0.25">
      <c r="A148" s="9">
        <v>23132</v>
      </c>
      <c r="B148" s="12">
        <v>134</v>
      </c>
      <c r="C148" s="11">
        <v>0</v>
      </c>
      <c r="D148" s="12">
        <v>486</v>
      </c>
      <c r="E148" s="12">
        <v>31</v>
      </c>
      <c r="F148" s="12">
        <v>50.57</v>
      </c>
      <c r="G148" s="12">
        <v>97.024100000000004</v>
      </c>
      <c r="H148" s="11">
        <v>0.72409999999999997</v>
      </c>
      <c r="I148" s="12">
        <v>0.6</v>
      </c>
      <c r="J148" s="12">
        <v>0</v>
      </c>
      <c r="K148" s="12">
        <v>0</v>
      </c>
      <c r="L148" s="12">
        <v>134</v>
      </c>
      <c r="M148" s="12">
        <v>0.72409999999999997</v>
      </c>
      <c r="N148" s="70">
        <v>242325</v>
      </c>
      <c r="O148" s="34">
        <f t="shared" si="15"/>
        <v>50.572320499479709</v>
      </c>
      <c r="P148" s="48">
        <f t="shared" si="16"/>
        <v>4.32258064516129</v>
      </c>
      <c r="Q148" s="35">
        <v>31</v>
      </c>
    </row>
    <row r="149" spans="1:17" ht="15.75" thickTop="1" thickBot="1" x14ac:dyDescent="0.25">
      <c r="A149" s="4">
        <v>23163</v>
      </c>
      <c r="B149" s="7">
        <v>128</v>
      </c>
      <c r="C149" s="6">
        <v>0</v>
      </c>
      <c r="D149" s="7">
        <v>628</v>
      </c>
      <c r="E149" s="7">
        <v>31</v>
      </c>
      <c r="F149" s="7">
        <v>67.53</v>
      </c>
      <c r="G149" s="7">
        <v>96.6614</v>
      </c>
      <c r="H149" s="6">
        <v>0.75519999999999998</v>
      </c>
      <c r="I149" s="7">
        <v>0.6</v>
      </c>
      <c r="J149" s="7">
        <v>1</v>
      </c>
      <c r="K149" s="7">
        <v>0.54020000000000001</v>
      </c>
      <c r="L149" s="7">
        <v>127</v>
      </c>
      <c r="M149" s="7">
        <v>0.75690000000000002</v>
      </c>
      <c r="N149" s="69">
        <v>242359</v>
      </c>
      <c r="O149" s="34">
        <f t="shared" si="15"/>
        <v>67.526881720430111</v>
      </c>
      <c r="P149" s="48">
        <f t="shared" si="16"/>
        <v>4.129032258064516</v>
      </c>
      <c r="Q149" s="35">
        <v>30</v>
      </c>
    </row>
    <row r="150" spans="1:17" ht="15.75" thickTop="1" thickBot="1" x14ac:dyDescent="0.25">
      <c r="A150" s="9">
        <v>23193</v>
      </c>
      <c r="B150" s="12">
        <v>127</v>
      </c>
      <c r="C150" s="11">
        <v>0</v>
      </c>
      <c r="D150" s="12">
        <v>472</v>
      </c>
      <c r="E150" s="12">
        <v>31</v>
      </c>
      <c r="F150" s="12">
        <v>49.12</v>
      </c>
      <c r="G150" s="12">
        <v>91.823300000000003</v>
      </c>
      <c r="H150" s="11">
        <v>0.72299999999999998</v>
      </c>
      <c r="I150" s="12">
        <v>0.6</v>
      </c>
      <c r="J150" s="12">
        <v>0</v>
      </c>
      <c r="K150" s="12">
        <v>0</v>
      </c>
      <c r="L150" s="12">
        <v>127</v>
      </c>
      <c r="M150" s="12">
        <v>0.72299999999999998</v>
      </c>
      <c r="N150" s="70">
        <v>242387</v>
      </c>
      <c r="O150" s="34">
        <f t="shared" si="15"/>
        <v>49.115504682622266</v>
      </c>
      <c r="P150" s="48">
        <f t="shared" si="16"/>
        <v>4.096774193548387</v>
      </c>
      <c r="Q150" s="35">
        <v>31</v>
      </c>
    </row>
    <row r="151" spans="1:17" ht="15.75" thickTop="1" thickBot="1" x14ac:dyDescent="0.25">
      <c r="A151" s="23">
        <v>23224</v>
      </c>
      <c r="B151" s="24">
        <v>131</v>
      </c>
      <c r="C151" s="25">
        <v>0</v>
      </c>
      <c r="D151" s="24">
        <v>474</v>
      </c>
      <c r="E151" s="24">
        <v>31</v>
      </c>
      <c r="F151" s="24">
        <v>49.32</v>
      </c>
      <c r="G151" s="24">
        <v>93.043899999999994</v>
      </c>
      <c r="H151" s="25">
        <v>0.71030000000000004</v>
      </c>
      <c r="I151" s="24">
        <v>0.6</v>
      </c>
      <c r="J151" s="24">
        <v>0</v>
      </c>
      <c r="K151" s="24">
        <v>0</v>
      </c>
      <c r="L151" s="24">
        <v>131</v>
      </c>
      <c r="M151" s="24">
        <v>0.71030000000000004</v>
      </c>
      <c r="N151" s="72">
        <v>242416</v>
      </c>
      <c r="O151" s="34">
        <f t="shared" si="15"/>
        <v>49.323621227887614</v>
      </c>
      <c r="P151" s="48">
        <f t="shared" si="16"/>
        <v>4.225806451612903</v>
      </c>
      <c r="Q151" s="35">
        <v>31</v>
      </c>
    </row>
    <row r="152" spans="1:17" ht="15.75" thickTop="1" thickBot="1" x14ac:dyDescent="0.25">
      <c r="A152" s="4">
        <v>23255</v>
      </c>
      <c r="B152" s="12"/>
      <c r="C152" s="11"/>
      <c r="D152" s="12"/>
      <c r="E152" s="12"/>
      <c r="F152" s="64"/>
      <c r="G152" s="12"/>
      <c r="H152" s="11"/>
      <c r="I152" s="12"/>
      <c r="J152" s="12"/>
      <c r="K152" s="12"/>
      <c r="L152" s="12"/>
      <c r="M152" s="12"/>
      <c r="O152" s="34">
        <f t="shared" si="15"/>
        <v>0</v>
      </c>
      <c r="P152" s="48">
        <f t="shared" si="16"/>
        <v>0</v>
      </c>
      <c r="Q152" s="35">
        <v>30</v>
      </c>
    </row>
    <row r="153" spans="1:17" ht="16.5" thickTop="1" thickBot="1" x14ac:dyDescent="0.25">
      <c r="A153" s="15" t="s">
        <v>12</v>
      </c>
      <c r="B153" s="16">
        <v>1687</v>
      </c>
      <c r="C153" s="15">
        <v>0</v>
      </c>
      <c r="D153" s="16">
        <v>6496</v>
      </c>
      <c r="E153" s="15">
        <v>31</v>
      </c>
      <c r="F153" s="15">
        <v>62.55</v>
      </c>
      <c r="G153" s="17">
        <v>1201.1039000000001</v>
      </c>
      <c r="H153" s="15">
        <v>0.71199999999999997</v>
      </c>
      <c r="I153" s="15">
        <v>0.6</v>
      </c>
      <c r="J153" s="15">
        <v>6</v>
      </c>
      <c r="K153" s="15">
        <v>3.8502000000000001</v>
      </c>
      <c r="L153" s="16">
        <v>1681</v>
      </c>
      <c r="M153" s="15">
        <v>0.70079999999999998</v>
      </c>
      <c r="N153" s="32">
        <f>+D153/B153</f>
        <v>3.8506224066390042</v>
      </c>
      <c r="O153" s="34"/>
      <c r="P153" s="48">
        <f t="shared" si="16"/>
        <v>54.41935483870968</v>
      </c>
      <c r="Q153" s="35">
        <f>SUM(Q141:Q152)</f>
        <v>366</v>
      </c>
    </row>
    <row r="154" spans="1:17" ht="15" thickTop="1" x14ac:dyDescent="0.2"/>
    <row r="155" spans="1:17" ht="15" thickBot="1" x14ac:dyDescent="0.25">
      <c r="A155">
        <v>10775</v>
      </c>
      <c r="E155" s="31">
        <v>46</v>
      </c>
    </row>
    <row r="156" spans="1:17" ht="15.75" thickBot="1" x14ac:dyDescent="0.3">
      <c r="A156" s="2" t="s">
        <v>2</v>
      </c>
      <c r="B156" s="2" t="s">
        <v>3</v>
      </c>
      <c r="C156" s="2" t="s">
        <v>4</v>
      </c>
      <c r="D156" s="2" t="s">
        <v>5</v>
      </c>
      <c r="E156" s="2" t="s">
        <v>6</v>
      </c>
      <c r="F156" s="61" t="s">
        <v>7</v>
      </c>
      <c r="G156" s="2" t="s">
        <v>8</v>
      </c>
      <c r="H156" s="2" t="s">
        <v>9</v>
      </c>
      <c r="I156" s="2" t="s">
        <v>10</v>
      </c>
      <c r="J156" s="2" t="s">
        <v>11</v>
      </c>
      <c r="K156" s="2" t="s">
        <v>9</v>
      </c>
      <c r="L156" s="2" t="s">
        <v>11</v>
      </c>
      <c r="M156" s="2" t="s">
        <v>9</v>
      </c>
      <c r="O156" s="2" t="s">
        <v>7</v>
      </c>
      <c r="P156" s="46" t="s">
        <v>14</v>
      </c>
    </row>
    <row r="157" spans="1:17" ht="16.5" thickTop="1" thickBot="1" x14ac:dyDescent="0.3">
      <c r="A157" s="3"/>
      <c r="B157" s="3"/>
      <c r="C157" s="3"/>
      <c r="D157" s="3"/>
      <c r="E157" s="3"/>
      <c r="F157" s="62"/>
      <c r="G157" s="3"/>
      <c r="H157" s="3"/>
      <c r="I157" s="3"/>
      <c r="J157" s="3"/>
      <c r="K157" s="3"/>
      <c r="L157" s="3"/>
      <c r="M157" s="3"/>
    </row>
    <row r="158" spans="1:17" ht="15.75" thickTop="1" thickBot="1" x14ac:dyDescent="0.25">
      <c r="A158" s="4">
        <v>22920</v>
      </c>
      <c r="B158" s="7">
        <v>252</v>
      </c>
      <c r="C158" s="18">
        <v>18</v>
      </c>
      <c r="D158" s="7">
        <v>954</v>
      </c>
      <c r="E158" s="7">
        <v>46</v>
      </c>
      <c r="F158" s="7">
        <v>66.900000000000006</v>
      </c>
      <c r="G158" s="7">
        <v>173.62710000000001</v>
      </c>
      <c r="H158" s="6">
        <v>0.74199999999999999</v>
      </c>
      <c r="I158" s="7">
        <v>0.6</v>
      </c>
      <c r="J158" s="7">
        <v>1</v>
      </c>
      <c r="K158" s="7">
        <v>0.56359999999999999</v>
      </c>
      <c r="L158" s="7">
        <v>251</v>
      </c>
      <c r="M158" s="7">
        <v>0.6895</v>
      </c>
      <c r="N158" s="69">
        <v>242193</v>
      </c>
      <c r="O158" s="34">
        <f t="shared" ref="O158:O169" si="17">+(D158*100)/($E$155*Q158)</f>
        <v>66.90042075736325</v>
      </c>
      <c r="P158" s="48">
        <f t="shared" ref="P158:P170" si="18">+B158/$E$155</f>
        <v>5.4782608695652177</v>
      </c>
      <c r="Q158" s="35">
        <v>31</v>
      </c>
    </row>
    <row r="159" spans="1:17" ht="15.75" thickTop="1" thickBot="1" x14ac:dyDescent="0.25">
      <c r="A159" s="9">
        <v>22951</v>
      </c>
      <c r="B159" s="12">
        <v>217</v>
      </c>
      <c r="C159" s="14">
        <v>2</v>
      </c>
      <c r="D159" s="12">
        <v>979</v>
      </c>
      <c r="E159" s="12">
        <v>46</v>
      </c>
      <c r="F159" s="12">
        <v>70.94</v>
      </c>
      <c r="G159" s="12">
        <v>156.55840000000001</v>
      </c>
      <c r="H159" s="11">
        <v>0.72819999999999996</v>
      </c>
      <c r="I159" s="12">
        <v>0.6</v>
      </c>
      <c r="J159" s="12">
        <v>2</v>
      </c>
      <c r="K159" s="12">
        <v>2.6762000000000001</v>
      </c>
      <c r="L159" s="12">
        <v>215</v>
      </c>
      <c r="M159" s="12">
        <v>0.70330000000000004</v>
      </c>
      <c r="N159" s="70">
        <v>242193</v>
      </c>
      <c r="O159" s="34">
        <f t="shared" si="17"/>
        <v>70.94202898550725</v>
      </c>
      <c r="P159" s="48">
        <f t="shared" si="18"/>
        <v>4.7173913043478262</v>
      </c>
      <c r="Q159" s="35">
        <v>30</v>
      </c>
    </row>
    <row r="160" spans="1:17" ht="15.75" thickTop="1" thickBot="1" x14ac:dyDescent="0.25">
      <c r="A160" s="4">
        <v>22981</v>
      </c>
      <c r="B160" s="7">
        <v>187</v>
      </c>
      <c r="C160" s="18">
        <v>32</v>
      </c>
      <c r="D160" s="7">
        <v>916</v>
      </c>
      <c r="E160" s="7">
        <v>46</v>
      </c>
      <c r="F160" s="7">
        <v>64.239999999999995</v>
      </c>
      <c r="G160" s="7">
        <v>133.23920000000001</v>
      </c>
      <c r="H160" s="6">
        <v>0.85960000000000003</v>
      </c>
      <c r="I160" s="7">
        <v>0.6</v>
      </c>
      <c r="J160" s="7">
        <v>2</v>
      </c>
      <c r="K160" s="7">
        <v>2.3654000000000002</v>
      </c>
      <c r="L160" s="7">
        <v>185</v>
      </c>
      <c r="M160" s="7">
        <v>0.6946</v>
      </c>
      <c r="N160" s="69">
        <v>242193</v>
      </c>
      <c r="O160" s="34">
        <f t="shared" si="17"/>
        <v>64.235624123422156</v>
      </c>
      <c r="P160" s="48">
        <f t="shared" si="18"/>
        <v>4.0652173913043477</v>
      </c>
      <c r="Q160" s="35">
        <v>31</v>
      </c>
    </row>
    <row r="161" spans="1:17" ht="15.75" thickTop="1" thickBot="1" x14ac:dyDescent="0.25">
      <c r="A161" s="9">
        <v>23012</v>
      </c>
      <c r="B161" s="12">
        <v>217</v>
      </c>
      <c r="C161" s="11">
        <v>0</v>
      </c>
      <c r="D161" s="12">
        <v>878</v>
      </c>
      <c r="E161" s="12">
        <v>46</v>
      </c>
      <c r="F161" s="12">
        <v>61.57</v>
      </c>
      <c r="G161" s="12">
        <v>187.57060000000001</v>
      </c>
      <c r="H161" s="11">
        <v>0.86439999999999995</v>
      </c>
      <c r="I161" s="12">
        <v>0.6</v>
      </c>
      <c r="J161" s="12">
        <v>5</v>
      </c>
      <c r="K161" s="12">
        <v>3.1049000000000002</v>
      </c>
      <c r="L161" s="12">
        <v>212</v>
      </c>
      <c r="M161" s="12">
        <v>0.8115</v>
      </c>
      <c r="N161" s="70">
        <v>242299</v>
      </c>
      <c r="O161" s="34">
        <f t="shared" si="17"/>
        <v>61.570827489481069</v>
      </c>
      <c r="P161" s="48">
        <f t="shared" si="18"/>
        <v>4.7173913043478262</v>
      </c>
      <c r="Q161" s="35">
        <v>31</v>
      </c>
    </row>
    <row r="162" spans="1:17" ht="15.75" thickTop="1" thickBot="1" x14ac:dyDescent="0.25">
      <c r="A162" s="4">
        <v>23043</v>
      </c>
      <c r="B162" s="7">
        <v>227</v>
      </c>
      <c r="C162" s="6">
        <v>0</v>
      </c>
      <c r="D162" s="7">
        <v>844</v>
      </c>
      <c r="E162" s="7">
        <v>46</v>
      </c>
      <c r="F162" s="7">
        <v>65.53</v>
      </c>
      <c r="G162" s="7">
        <v>170.6644</v>
      </c>
      <c r="H162" s="6">
        <v>0.75180000000000002</v>
      </c>
      <c r="I162" s="7">
        <v>0.6</v>
      </c>
      <c r="J162" s="7">
        <v>2</v>
      </c>
      <c r="K162" s="7">
        <v>0.56359999999999999</v>
      </c>
      <c r="L162" s="7">
        <v>225</v>
      </c>
      <c r="M162" s="7">
        <v>0.75349999999999995</v>
      </c>
      <c r="N162" s="69">
        <v>242299</v>
      </c>
      <c r="O162" s="34">
        <f t="shared" si="17"/>
        <v>63.268365817091457</v>
      </c>
      <c r="P162" s="48">
        <f t="shared" si="18"/>
        <v>4.9347826086956523</v>
      </c>
      <c r="Q162" s="35">
        <v>29</v>
      </c>
    </row>
    <row r="163" spans="1:17" ht="15.75" thickTop="1" thickBot="1" x14ac:dyDescent="0.25">
      <c r="A163" s="9">
        <v>23071</v>
      </c>
      <c r="B163" s="12">
        <v>213</v>
      </c>
      <c r="C163" s="11">
        <v>0</v>
      </c>
      <c r="D163" s="12">
        <v>823</v>
      </c>
      <c r="E163" s="12">
        <v>46</v>
      </c>
      <c r="F163" s="12">
        <v>57.71</v>
      </c>
      <c r="G163" s="12">
        <v>159.73990000000001</v>
      </c>
      <c r="H163" s="11">
        <v>0.75</v>
      </c>
      <c r="I163" s="12">
        <v>0.6</v>
      </c>
      <c r="J163" s="12">
        <v>1</v>
      </c>
      <c r="K163" s="12">
        <v>1.4891000000000001</v>
      </c>
      <c r="L163" s="12">
        <v>212</v>
      </c>
      <c r="M163" s="12">
        <v>0.74650000000000005</v>
      </c>
      <c r="N163" s="70">
        <v>242309</v>
      </c>
      <c r="O163" s="34">
        <f t="shared" si="17"/>
        <v>57.713884992987374</v>
      </c>
      <c r="P163" s="48">
        <f t="shared" si="18"/>
        <v>4.6304347826086953</v>
      </c>
      <c r="Q163" s="35">
        <v>31</v>
      </c>
    </row>
    <row r="164" spans="1:17" ht="15.75" thickTop="1" thickBot="1" x14ac:dyDescent="0.25">
      <c r="A164" s="4">
        <v>23102</v>
      </c>
      <c r="B164" s="7">
        <v>133</v>
      </c>
      <c r="C164" s="6">
        <v>0</v>
      </c>
      <c r="D164" s="7">
        <v>656</v>
      </c>
      <c r="E164" s="7">
        <v>46</v>
      </c>
      <c r="F164" s="7">
        <v>47.54</v>
      </c>
      <c r="G164" s="7">
        <v>109.92570000000001</v>
      </c>
      <c r="H164" s="6">
        <v>0.82650000000000001</v>
      </c>
      <c r="I164" s="7">
        <v>0.6</v>
      </c>
      <c r="J164" s="7">
        <v>3</v>
      </c>
      <c r="K164" s="7">
        <v>1.0373000000000001</v>
      </c>
      <c r="L164" s="7">
        <v>130</v>
      </c>
      <c r="M164" s="7">
        <v>0.8216</v>
      </c>
      <c r="N164" s="69">
        <v>242319</v>
      </c>
      <c r="O164" s="34">
        <f t="shared" si="17"/>
        <v>47.536231884057969</v>
      </c>
      <c r="P164" s="48">
        <f t="shared" si="18"/>
        <v>2.8913043478260869</v>
      </c>
      <c r="Q164" s="35">
        <v>30</v>
      </c>
    </row>
    <row r="165" spans="1:17" ht="15.75" thickTop="1" thickBot="1" x14ac:dyDescent="0.25">
      <c r="A165" s="9">
        <v>23132</v>
      </c>
      <c r="B165" s="12">
        <v>158</v>
      </c>
      <c r="C165" s="11">
        <v>0</v>
      </c>
      <c r="D165" s="12">
        <v>559</v>
      </c>
      <c r="E165" s="12">
        <v>46</v>
      </c>
      <c r="F165" s="12">
        <v>39.200000000000003</v>
      </c>
      <c r="G165" s="12">
        <v>128.2099</v>
      </c>
      <c r="H165" s="11">
        <v>0.8115</v>
      </c>
      <c r="I165" s="12">
        <v>0.6</v>
      </c>
      <c r="J165" s="12">
        <v>2</v>
      </c>
      <c r="K165" s="12">
        <v>1.4272</v>
      </c>
      <c r="L165" s="12">
        <v>156</v>
      </c>
      <c r="M165" s="12">
        <v>0.80359999999999998</v>
      </c>
      <c r="N165" s="70">
        <v>242319</v>
      </c>
      <c r="O165" s="34">
        <f t="shared" si="17"/>
        <v>39.200561009817669</v>
      </c>
      <c r="P165" s="48">
        <f t="shared" si="18"/>
        <v>3.4347826086956523</v>
      </c>
      <c r="Q165" s="35">
        <v>31</v>
      </c>
    </row>
    <row r="166" spans="1:17" ht="15.75" thickTop="1" thickBot="1" x14ac:dyDescent="0.25">
      <c r="A166" s="23">
        <v>23163</v>
      </c>
      <c r="B166" s="24">
        <v>178</v>
      </c>
      <c r="C166" s="25">
        <v>0</v>
      </c>
      <c r="D166" s="24">
        <v>690</v>
      </c>
      <c r="E166" s="24">
        <v>46</v>
      </c>
      <c r="F166" s="24">
        <v>50</v>
      </c>
      <c r="G166" s="24">
        <v>122.26430000000001</v>
      </c>
      <c r="H166" s="25">
        <v>0.68689999999999996</v>
      </c>
      <c r="I166" s="24">
        <v>0.6</v>
      </c>
      <c r="J166" s="24">
        <v>1</v>
      </c>
      <c r="K166" s="24">
        <v>3.1821000000000002</v>
      </c>
      <c r="L166" s="24">
        <v>177</v>
      </c>
      <c r="M166" s="24">
        <v>0.67279999999999995</v>
      </c>
      <c r="N166" s="72">
        <v>242355</v>
      </c>
      <c r="O166" s="34">
        <f t="shared" si="17"/>
        <v>50</v>
      </c>
      <c r="P166" s="48">
        <f t="shared" si="18"/>
        <v>3.8695652173913042</v>
      </c>
      <c r="Q166" s="35">
        <v>30</v>
      </c>
    </row>
    <row r="167" spans="1:17" ht="15.75" thickTop="1" thickBot="1" x14ac:dyDescent="0.25">
      <c r="A167" s="4">
        <v>23193</v>
      </c>
      <c r="B167" s="29"/>
      <c r="C167" s="30"/>
      <c r="D167" s="29"/>
      <c r="E167" s="29"/>
      <c r="F167" s="68"/>
      <c r="G167" s="29"/>
      <c r="H167" s="30"/>
      <c r="I167" s="29"/>
      <c r="J167" s="29"/>
      <c r="K167" s="29"/>
      <c r="L167" s="29"/>
      <c r="M167" s="29"/>
      <c r="O167" s="34">
        <f t="shared" si="17"/>
        <v>0</v>
      </c>
      <c r="P167" s="48">
        <f t="shared" si="18"/>
        <v>0</v>
      </c>
      <c r="Q167" s="35">
        <v>31</v>
      </c>
    </row>
    <row r="168" spans="1:17" ht="15.75" thickTop="1" thickBot="1" x14ac:dyDescent="0.25">
      <c r="A168" s="4">
        <v>23224</v>
      </c>
      <c r="B168" s="28"/>
      <c r="C168" s="6"/>
      <c r="D168" s="28"/>
      <c r="E168" s="28"/>
      <c r="F168" s="67"/>
      <c r="G168" s="28"/>
      <c r="H168" s="6"/>
      <c r="I168" s="28"/>
      <c r="J168" s="28"/>
      <c r="K168" s="28"/>
      <c r="L168" s="28"/>
      <c r="M168" s="28"/>
      <c r="O168" s="34">
        <f t="shared" si="17"/>
        <v>0</v>
      </c>
      <c r="P168" s="48">
        <f t="shared" si="18"/>
        <v>0</v>
      </c>
      <c r="Q168" s="35">
        <v>31</v>
      </c>
    </row>
    <row r="169" spans="1:17" ht="15.75" thickTop="1" thickBot="1" x14ac:dyDescent="0.25">
      <c r="A169" s="4">
        <v>23255</v>
      </c>
      <c r="B169" s="29"/>
      <c r="C169" s="30"/>
      <c r="D169" s="29"/>
      <c r="E169" s="29"/>
      <c r="F169" s="68"/>
      <c r="G169" s="29"/>
      <c r="H169" s="30"/>
      <c r="I169" s="29"/>
      <c r="J169" s="29"/>
      <c r="K169" s="29"/>
      <c r="L169" s="29"/>
      <c r="M169" s="29"/>
      <c r="O169" s="34">
        <f t="shared" si="17"/>
        <v>0</v>
      </c>
      <c r="P169" s="48">
        <f t="shared" si="18"/>
        <v>0</v>
      </c>
      <c r="Q169" s="35">
        <v>30</v>
      </c>
    </row>
    <row r="170" spans="1:17" ht="16.5" thickTop="1" thickBot="1" x14ac:dyDescent="0.25">
      <c r="A170" s="15" t="s">
        <v>12</v>
      </c>
      <c r="B170" s="16">
        <v>1782</v>
      </c>
      <c r="C170" s="15">
        <v>52</v>
      </c>
      <c r="D170" s="16">
        <v>7299</v>
      </c>
      <c r="E170" s="15">
        <v>46</v>
      </c>
      <c r="F170" s="15">
        <v>58.12</v>
      </c>
      <c r="G170" s="17">
        <v>1341.7995000000001</v>
      </c>
      <c r="H170" s="15">
        <v>0.77559999999999996</v>
      </c>
      <c r="I170" s="15">
        <v>0.6</v>
      </c>
      <c r="J170" s="15">
        <v>19</v>
      </c>
      <c r="K170" s="15">
        <v>1.9965999999999999</v>
      </c>
      <c r="L170" s="16">
        <v>1763</v>
      </c>
      <c r="M170" s="15">
        <v>0.73960000000000004</v>
      </c>
      <c r="O170" s="34"/>
      <c r="P170" s="48">
        <f t="shared" si="18"/>
        <v>38.739130434782609</v>
      </c>
      <c r="Q170" s="35">
        <f>SUM(Q158:Q169)</f>
        <v>366</v>
      </c>
    </row>
    <row r="171" spans="1:17" ht="15" thickTop="1" x14ac:dyDescent="0.2"/>
    <row r="172" spans="1:17" ht="15" thickBot="1" x14ac:dyDescent="0.25">
      <c r="A172">
        <v>10776</v>
      </c>
      <c r="E172" s="31">
        <v>30</v>
      </c>
    </row>
    <row r="173" spans="1:17" ht="15.75" thickBot="1" x14ac:dyDescent="0.3">
      <c r="A173" s="2" t="s">
        <v>2</v>
      </c>
      <c r="B173" s="2" t="s">
        <v>3</v>
      </c>
      <c r="C173" s="2" t="s">
        <v>4</v>
      </c>
      <c r="D173" s="2" t="s">
        <v>5</v>
      </c>
      <c r="E173" s="2" t="s">
        <v>6</v>
      </c>
      <c r="F173" s="61" t="s">
        <v>7</v>
      </c>
      <c r="G173" s="2" t="s">
        <v>8</v>
      </c>
      <c r="H173" s="2" t="s">
        <v>9</v>
      </c>
      <c r="I173" s="2" t="s">
        <v>10</v>
      </c>
      <c r="J173" s="2" t="s">
        <v>11</v>
      </c>
      <c r="K173" s="2" t="s">
        <v>9</v>
      </c>
      <c r="L173" s="2" t="s">
        <v>11</v>
      </c>
      <c r="M173" s="2" t="s">
        <v>9</v>
      </c>
      <c r="O173" s="2" t="s">
        <v>7</v>
      </c>
      <c r="P173" s="46" t="s">
        <v>14</v>
      </c>
    </row>
    <row r="174" spans="1:17" ht="16.5" thickTop="1" thickBot="1" x14ac:dyDescent="0.3">
      <c r="A174" s="27"/>
      <c r="B174" s="27"/>
      <c r="C174" s="27"/>
      <c r="D174" s="27"/>
      <c r="E174" s="27"/>
      <c r="F174" s="66"/>
      <c r="G174" s="27"/>
      <c r="H174" s="27"/>
      <c r="I174" s="27"/>
      <c r="J174" s="27"/>
      <c r="K174" s="27"/>
      <c r="L174" s="27"/>
      <c r="M174" s="27"/>
    </row>
    <row r="175" spans="1:17" ht="15.75" thickTop="1" thickBot="1" x14ac:dyDescent="0.25">
      <c r="A175" s="4">
        <v>22920</v>
      </c>
      <c r="B175" s="7">
        <v>157</v>
      </c>
      <c r="C175" s="6">
        <v>0</v>
      </c>
      <c r="D175" s="7">
        <v>497</v>
      </c>
      <c r="E175" s="7">
        <v>34</v>
      </c>
      <c r="F175" s="7">
        <v>47.15</v>
      </c>
      <c r="G175" s="7">
        <v>86.654300000000006</v>
      </c>
      <c r="H175" s="18">
        <v>0.55189999999999995</v>
      </c>
      <c r="I175" s="7">
        <v>0.6</v>
      </c>
      <c r="J175" s="7">
        <v>1</v>
      </c>
      <c r="K175" s="7">
        <v>0.56359999999999999</v>
      </c>
      <c r="L175" s="7">
        <v>156</v>
      </c>
      <c r="M175" s="7">
        <v>0.55189999999999995</v>
      </c>
      <c r="N175" s="69">
        <v>242111</v>
      </c>
      <c r="O175" s="34">
        <f t="shared" ref="O175:O186" si="19">+(D175*100)/($E$172*Q175)</f>
        <v>53.44086021505376</v>
      </c>
      <c r="P175" s="48">
        <f t="shared" ref="P175:P187" si="20">+B175/$E$172</f>
        <v>5.2333333333333334</v>
      </c>
      <c r="Q175" s="35">
        <v>31</v>
      </c>
    </row>
    <row r="176" spans="1:17" ht="15.75" thickTop="1" thickBot="1" x14ac:dyDescent="0.25">
      <c r="A176" s="9">
        <v>22951</v>
      </c>
      <c r="B176" s="12">
        <v>138</v>
      </c>
      <c r="C176" s="11">
        <v>0</v>
      </c>
      <c r="D176" s="12">
        <v>445</v>
      </c>
      <c r="E176" s="12">
        <v>34</v>
      </c>
      <c r="F176" s="12">
        <v>43.63</v>
      </c>
      <c r="G176" s="12">
        <v>88.637200000000007</v>
      </c>
      <c r="H176" s="11">
        <v>0.64229999999999998</v>
      </c>
      <c r="I176" s="12">
        <v>0.6</v>
      </c>
      <c r="J176" s="12">
        <v>7</v>
      </c>
      <c r="K176" s="12">
        <v>1.2196</v>
      </c>
      <c r="L176" s="12">
        <v>131</v>
      </c>
      <c r="M176" s="12">
        <v>0.61140000000000005</v>
      </c>
      <c r="N176" s="70">
        <v>242132</v>
      </c>
      <c r="O176" s="34">
        <f t="shared" si="19"/>
        <v>49.444444444444443</v>
      </c>
      <c r="P176" s="48">
        <f t="shared" si="20"/>
        <v>4.5999999999999996</v>
      </c>
      <c r="Q176" s="35">
        <v>30</v>
      </c>
    </row>
    <row r="177" spans="1:19" ht="15.75" thickTop="1" thickBot="1" x14ac:dyDescent="0.25">
      <c r="A177" s="23">
        <v>22981</v>
      </c>
      <c r="B177" s="24">
        <v>104</v>
      </c>
      <c r="C177" s="25">
        <v>0</v>
      </c>
      <c r="D177" s="24">
        <v>408</v>
      </c>
      <c r="E177" s="24">
        <v>34</v>
      </c>
      <c r="F177" s="24">
        <v>38.71</v>
      </c>
      <c r="G177" s="24">
        <v>68.121799999999993</v>
      </c>
      <c r="H177" s="25">
        <v>0.65500000000000003</v>
      </c>
      <c r="I177" s="24">
        <v>0.6</v>
      </c>
      <c r="J177" s="24">
        <v>0</v>
      </c>
      <c r="K177" s="24">
        <v>0</v>
      </c>
      <c r="L177" s="24">
        <v>104</v>
      </c>
      <c r="M177" s="24">
        <v>0.65500000000000003</v>
      </c>
      <c r="N177" s="72">
        <v>242167</v>
      </c>
      <c r="O177" s="34">
        <f t="shared" si="19"/>
        <v>43.87096774193548</v>
      </c>
      <c r="P177" s="48">
        <f t="shared" si="20"/>
        <v>3.4666666666666668</v>
      </c>
      <c r="Q177" s="35">
        <v>31</v>
      </c>
    </row>
    <row r="178" spans="1:19" ht="15.75" thickTop="1" thickBot="1" x14ac:dyDescent="0.25">
      <c r="A178" s="9">
        <v>23012</v>
      </c>
      <c r="B178" s="12">
        <v>116</v>
      </c>
      <c r="C178" s="11">
        <v>0</v>
      </c>
      <c r="D178" s="12">
        <v>382</v>
      </c>
      <c r="E178" s="12">
        <v>34</v>
      </c>
      <c r="F178" s="12">
        <v>36.24</v>
      </c>
      <c r="G178" s="12">
        <v>74.738799999999998</v>
      </c>
      <c r="H178" s="11">
        <v>0.64429999999999998</v>
      </c>
      <c r="I178" s="12">
        <v>0.6</v>
      </c>
      <c r="J178" s="12">
        <v>0</v>
      </c>
      <c r="K178" s="12">
        <v>0</v>
      </c>
      <c r="L178" s="12">
        <v>116</v>
      </c>
      <c r="M178" s="12">
        <v>0.64429999999999998</v>
      </c>
      <c r="N178" s="70">
        <v>242207</v>
      </c>
      <c r="O178" s="34">
        <f t="shared" si="19"/>
        <v>41.075268817204304</v>
      </c>
      <c r="P178" s="48">
        <f t="shared" si="20"/>
        <v>3.8666666666666667</v>
      </c>
      <c r="Q178" s="35">
        <v>31</v>
      </c>
    </row>
    <row r="179" spans="1:19" ht="15.75" thickTop="1" thickBot="1" x14ac:dyDescent="0.25">
      <c r="A179" s="4">
        <v>23043</v>
      </c>
      <c r="B179" s="7">
        <v>98</v>
      </c>
      <c r="C179" s="6">
        <v>0</v>
      </c>
      <c r="D179" s="7">
        <v>328</v>
      </c>
      <c r="E179" s="7">
        <v>34</v>
      </c>
      <c r="F179" s="7">
        <v>34.450000000000003</v>
      </c>
      <c r="G179" s="7">
        <v>61.436</v>
      </c>
      <c r="H179" s="6">
        <v>0.62690000000000001</v>
      </c>
      <c r="I179" s="7">
        <v>0.6</v>
      </c>
      <c r="J179" s="7">
        <v>1</v>
      </c>
      <c r="K179" s="7">
        <v>0.56359999999999999</v>
      </c>
      <c r="L179" s="7">
        <v>97</v>
      </c>
      <c r="M179" s="7">
        <v>0.62760000000000005</v>
      </c>
      <c r="N179" s="69">
        <v>242229</v>
      </c>
      <c r="O179" s="34">
        <f t="shared" si="19"/>
        <v>37.701149425287355</v>
      </c>
      <c r="P179" s="48">
        <f t="shared" si="20"/>
        <v>3.2666666666666666</v>
      </c>
      <c r="Q179" s="35">
        <v>29</v>
      </c>
    </row>
    <row r="180" spans="1:19" ht="15.75" thickTop="1" thickBot="1" x14ac:dyDescent="0.25">
      <c r="A180" s="9">
        <v>23071</v>
      </c>
      <c r="B180" s="12">
        <v>110</v>
      </c>
      <c r="C180" s="11">
        <v>0</v>
      </c>
      <c r="D180" s="12">
        <v>388</v>
      </c>
      <c r="E180" s="12">
        <v>34</v>
      </c>
      <c r="F180" s="12">
        <v>36.81</v>
      </c>
      <c r="G180" s="12">
        <v>78.092500000000001</v>
      </c>
      <c r="H180" s="11">
        <v>0.70989999999999998</v>
      </c>
      <c r="I180" s="12">
        <v>0.6</v>
      </c>
      <c r="J180" s="12">
        <v>1</v>
      </c>
      <c r="K180" s="12">
        <v>1.8758999999999999</v>
      </c>
      <c r="L180" s="12">
        <v>109</v>
      </c>
      <c r="M180" s="12">
        <v>0.69920000000000004</v>
      </c>
      <c r="N180" s="70">
        <v>242257</v>
      </c>
      <c r="O180" s="34">
        <f t="shared" si="19"/>
        <v>41.72043010752688</v>
      </c>
      <c r="P180" s="48">
        <f t="shared" si="20"/>
        <v>3.6666666666666665</v>
      </c>
      <c r="Q180" s="35">
        <v>31</v>
      </c>
    </row>
    <row r="181" spans="1:19" ht="15.75" thickTop="1" thickBot="1" x14ac:dyDescent="0.25">
      <c r="A181" s="4">
        <v>23102</v>
      </c>
      <c r="B181" s="7">
        <v>87</v>
      </c>
      <c r="C181" s="6">
        <v>0</v>
      </c>
      <c r="D181" s="7">
        <v>306</v>
      </c>
      <c r="E181" s="7">
        <v>34</v>
      </c>
      <c r="F181" s="7">
        <v>30</v>
      </c>
      <c r="G181" s="7">
        <v>66.34</v>
      </c>
      <c r="H181" s="6">
        <v>0.76249999999999996</v>
      </c>
      <c r="I181" s="7">
        <v>0.6</v>
      </c>
      <c r="J181" s="7">
        <v>2</v>
      </c>
      <c r="K181" s="7">
        <v>0.56359999999999999</v>
      </c>
      <c r="L181" s="7">
        <v>85</v>
      </c>
      <c r="M181" s="7">
        <v>0.76719999999999999</v>
      </c>
      <c r="N181" s="69">
        <v>242292</v>
      </c>
      <c r="O181" s="34">
        <f t="shared" si="19"/>
        <v>34</v>
      </c>
      <c r="P181" s="48">
        <f t="shared" si="20"/>
        <v>2.9</v>
      </c>
      <c r="Q181" s="35">
        <v>30</v>
      </c>
    </row>
    <row r="182" spans="1:19" ht="15.75" thickTop="1" thickBot="1" x14ac:dyDescent="0.25">
      <c r="A182" s="9">
        <v>23132</v>
      </c>
      <c r="B182" s="12">
        <v>90</v>
      </c>
      <c r="C182" s="11">
        <v>0</v>
      </c>
      <c r="D182" s="12">
        <v>273</v>
      </c>
      <c r="E182" s="12">
        <v>34</v>
      </c>
      <c r="F182" s="12">
        <v>25.9</v>
      </c>
      <c r="G182" s="12">
        <v>53.368600000000001</v>
      </c>
      <c r="H182" s="14">
        <v>0.59299999999999997</v>
      </c>
      <c r="I182" s="12">
        <v>0.6</v>
      </c>
      <c r="J182" s="12">
        <v>0</v>
      </c>
      <c r="K182" s="12">
        <v>0</v>
      </c>
      <c r="L182" s="12">
        <v>90</v>
      </c>
      <c r="M182" s="12">
        <v>0.59299999999999997</v>
      </c>
      <c r="N182" s="70">
        <v>242323</v>
      </c>
      <c r="O182" s="34">
        <f t="shared" si="19"/>
        <v>29.35483870967742</v>
      </c>
      <c r="P182" s="48">
        <f t="shared" si="20"/>
        <v>3</v>
      </c>
      <c r="Q182" s="35">
        <v>31</v>
      </c>
    </row>
    <row r="183" spans="1:19" ht="15.75" thickTop="1" thickBot="1" x14ac:dyDescent="0.25">
      <c r="A183" s="4">
        <v>23163</v>
      </c>
      <c r="B183" s="7">
        <v>100</v>
      </c>
      <c r="C183" s="6">
        <v>0</v>
      </c>
      <c r="D183" s="7">
        <v>332</v>
      </c>
      <c r="E183" s="7">
        <v>34</v>
      </c>
      <c r="F183" s="7">
        <v>32.549999999999997</v>
      </c>
      <c r="G183" s="7">
        <v>75.176299999999998</v>
      </c>
      <c r="H183" s="6">
        <v>0.75180000000000002</v>
      </c>
      <c r="I183" s="7">
        <v>0.6</v>
      </c>
      <c r="J183" s="7">
        <v>0</v>
      </c>
      <c r="K183" s="7">
        <v>0</v>
      </c>
      <c r="L183" s="7">
        <v>100</v>
      </c>
      <c r="M183" s="7">
        <v>0.75180000000000002</v>
      </c>
      <c r="N183" s="69">
        <v>242351</v>
      </c>
      <c r="O183" s="34">
        <f t="shared" si="19"/>
        <v>36.888888888888886</v>
      </c>
      <c r="P183" s="48">
        <f t="shared" si="20"/>
        <v>3.3333333333333335</v>
      </c>
      <c r="Q183" s="35">
        <v>30</v>
      </c>
    </row>
    <row r="184" spans="1:19" ht="15.75" thickTop="1" thickBot="1" x14ac:dyDescent="0.25">
      <c r="A184" s="9">
        <v>23193</v>
      </c>
      <c r="B184" s="12">
        <v>73</v>
      </c>
      <c r="C184" s="11">
        <v>0</v>
      </c>
      <c r="D184" s="12">
        <v>317</v>
      </c>
      <c r="E184" s="12">
        <v>34</v>
      </c>
      <c r="F184" s="12">
        <v>30.08</v>
      </c>
      <c r="G184" s="12">
        <v>53.098500000000001</v>
      </c>
      <c r="H184" s="11">
        <v>0.72740000000000005</v>
      </c>
      <c r="I184" s="12">
        <v>0.6</v>
      </c>
      <c r="J184" s="12">
        <v>0</v>
      </c>
      <c r="K184" s="12">
        <v>0</v>
      </c>
      <c r="L184" s="12">
        <v>73</v>
      </c>
      <c r="M184" s="12">
        <v>0.72740000000000005</v>
      </c>
      <c r="N184" s="70">
        <v>242387</v>
      </c>
      <c r="O184" s="34">
        <f t="shared" si="19"/>
        <v>34.086021505376344</v>
      </c>
      <c r="P184" s="48">
        <f t="shared" si="20"/>
        <v>2.4333333333333331</v>
      </c>
      <c r="Q184" s="35">
        <v>31</v>
      </c>
    </row>
    <row r="185" spans="1:19" ht="15.75" thickTop="1" thickBot="1" x14ac:dyDescent="0.25">
      <c r="A185" s="4">
        <v>23224</v>
      </c>
      <c r="B185" s="7">
        <v>125</v>
      </c>
      <c r="C185" s="6">
        <v>0</v>
      </c>
      <c r="D185" s="7">
        <v>524</v>
      </c>
      <c r="E185" s="7">
        <v>34</v>
      </c>
      <c r="F185" s="7">
        <v>49.72</v>
      </c>
      <c r="G185" s="7">
        <v>89.718400000000003</v>
      </c>
      <c r="H185" s="6">
        <v>0.7177</v>
      </c>
      <c r="I185" s="7">
        <v>0.6</v>
      </c>
      <c r="J185" s="7">
        <v>1</v>
      </c>
      <c r="K185" s="7">
        <v>0.60460000000000003</v>
      </c>
      <c r="L185" s="7">
        <v>124</v>
      </c>
      <c r="M185" s="7">
        <v>0.71870000000000001</v>
      </c>
      <c r="N185" s="69">
        <v>242422</v>
      </c>
      <c r="O185" s="34">
        <f t="shared" si="19"/>
        <v>56.344086021505376</v>
      </c>
      <c r="P185" s="48">
        <f t="shared" si="20"/>
        <v>4.166666666666667</v>
      </c>
      <c r="Q185" s="35">
        <v>31</v>
      </c>
    </row>
    <row r="186" spans="1:19" ht="15.75" thickTop="1" thickBot="1" x14ac:dyDescent="0.25">
      <c r="A186" s="4">
        <v>23255</v>
      </c>
      <c r="B186" s="12"/>
      <c r="C186" s="11"/>
      <c r="D186" s="12"/>
      <c r="E186" s="12"/>
      <c r="F186" s="64"/>
      <c r="G186" s="12"/>
      <c r="H186" s="14"/>
      <c r="I186" s="12"/>
      <c r="J186" s="12"/>
      <c r="K186" s="12"/>
      <c r="L186" s="12"/>
      <c r="M186" s="12"/>
      <c r="O186" s="34">
        <f t="shared" si="19"/>
        <v>0</v>
      </c>
      <c r="P186" s="48">
        <f t="shared" si="20"/>
        <v>0</v>
      </c>
      <c r="Q186" s="35">
        <v>30</v>
      </c>
    </row>
    <row r="187" spans="1:19" ht="16.5" thickTop="1" thickBot="1" x14ac:dyDescent="0.25">
      <c r="A187" s="15" t="s">
        <v>12</v>
      </c>
      <c r="B187" s="16">
        <v>1198</v>
      </c>
      <c r="C187" s="15">
        <v>0</v>
      </c>
      <c r="D187" s="16">
        <v>4200</v>
      </c>
      <c r="E187" s="15">
        <v>34</v>
      </c>
      <c r="F187" s="15">
        <v>36.869999999999997</v>
      </c>
      <c r="G187" s="15">
        <v>795.38239999999996</v>
      </c>
      <c r="H187" s="15">
        <v>0.66390000000000005</v>
      </c>
      <c r="I187" s="15">
        <v>0.6</v>
      </c>
      <c r="J187" s="15">
        <v>13</v>
      </c>
      <c r="K187" s="15">
        <v>1.0209999999999999</v>
      </c>
      <c r="L187" s="16">
        <v>1185</v>
      </c>
      <c r="M187" s="15">
        <v>0.66</v>
      </c>
      <c r="N187" s="32">
        <f>+D187/B187</f>
        <v>3.5058430717863107</v>
      </c>
      <c r="O187" s="34"/>
      <c r="P187" s="48">
        <f t="shared" si="20"/>
        <v>39.93333333333333</v>
      </c>
      <c r="Q187" s="35">
        <f>SUM(Q175:Q186)</f>
        <v>366</v>
      </c>
    </row>
    <row r="188" spans="1:19" ht="15" thickTop="1" x14ac:dyDescent="0.2">
      <c r="O188" s="74">
        <f>SUM(O175:O183)/11</f>
        <v>33.408804395456237</v>
      </c>
      <c r="S188" s="43"/>
    </row>
    <row r="189" spans="1:19" ht="15" thickBot="1" x14ac:dyDescent="0.25">
      <c r="A189">
        <v>10777</v>
      </c>
      <c r="E189" s="31">
        <v>60</v>
      </c>
    </row>
    <row r="190" spans="1:19" ht="15.75" thickBot="1" x14ac:dyDescent="0.3">
      <c r="A190" s="2" t="s">
        <v>2</v>
      </c>
      <c r="B190" s="2" t="s">
        <v>3</v>
      </c>
      <c r="C190" s="2" t="s">
        <v>4</v>
      </c>
      <c r="D190" s="2" t="s">
        <v>5</v>
      </c>
      <c r="E190" s="2" t="s">
        <v>6</v>
      </c>
      <c r="F190" s="61" t="s">
        <v>7</v>
      </c>
      <c r="G190" s="2" t="s">
        <v>8</v>
      </c>
      <c r="H190" s="2" t="s">
        <v>9</v>
      </c>
      <c r="I190" s="2" t="s">
        <v>10</v>
      </c>
      <c r="J190" s="2" t="s">
        <v>11</v>
      </c>
      <c r="K190" s="2" t="s">
        <v>9</v>
      </c>
      <c r="L190" s="2" t="s">
        <v>11</v>
      </c>
      <c r="M190" s="2" t="s">
        <v>9</v>
      </c>
      <c r="O190" s="44" t="s">
        <v>7</v>
      </c>
      <c r="P190" s="46" t="s">
        <v>14</v>
      </c>
    </row>
    <row r="191" spans="1:19" ht="16.5" thickTop="1" thickBot="1" x14ac:dyDescent="0.3">
      <c r="A191" s="3"/>
      <c r="B191" s="3"/>
      <c r="C191" s="3"/>
      <c r="D191" s="3"/>
      <c r="E191" s="3"/>
      <c r="F191" s="62"/>
      <c r="G191" s="3"/>
      <c r="H191" s="3"/>
      <c r="I191" s="3"/>
      <c r="J191" s="3"/>
      <c r="K191" s="3"/>
      <c r="L191" s="3"/>
      <c r="M191" s="3"/>
      <c r="O191" s="37"/>
    </row>
    <row r="192" spans="1:19" ht="15.75" thickTop="1" thickBot="1" x14ac:dyDescent="0.25">
      <c r="A192" s="4">
        <v>22920</v>
      </c>
      <c r="B192" s="7">
        <v>332</v>
      </c>
      <c r="C192" s="6">
        <v>0</v>
      </c>
      <c r="D192" s="7">
        <v>910</v>
      </c>
      <c r="E192" s="7">
        <v>64</v>
      </c>
      <c r="F192" s="7">
        <v>45.87</v>
      </c>
      <c r="G192" s="7">
        <v>185.99780000000001</v>
      </c>
      <c r="H192" s="18">
        <v>0.56020000000000003</v>
      </c>
      <c r="I192" s="7">
        <v>0.6</v>
      </c>
      <c r="J192" s="7">
        <v>0</v>
      </c>
      <c r="K192" s="7">
        <v>0</v>
      </c>
      <c r="L192" s="7">
        <v>332</v>
      </c>
      <c r="M192" s="7">
        <v>0.56020000000000003</v>
      </c>
      <c r="N192" s="69">
        <v>242194</v>
      </c>
      <c r="O192" s="45">
        <f t="shared" ref="O192:O203" si="21">+(D192*100)/($E$189*Q192)</f>
        <v>48.924731182795696</v>
      </c>
      <c r="P192" s="48">
        <f t="shared" ref="P192:P204" si="22">+B192/$E$189</f>
        <v>5.5333333333333332</v>
      </c>
      <c r="Q192" s="35">
        <v>31</v>
      </c>
    </row>
    <row r="193" spans="1:17" ht="15.75" thickTop="1" thickBot="1" x14ac:dyDescent="0.25">
      <c r="A193" s="9">
        <v>22951</v>
      </c>
      <c r="B193" s="12">
        <v>321</v>
      </c>
      <c r="C193" s="11">
        <v>0</v>
      </c>
      <c r="D193" s="12">
        <v>993</v>
      </c>
      <c r="E193" s="12">
        <v>64</v>
      </c>
      <c r="F193" s="12">
        <v>51.72</v>
      </c>
      <c r="G193" s="12">
        <v>189.31280000000001</v>
      </c>
      <c r="H193" s="14">
        <v>0.58979999999999999</v>
      </c>
      <c r="I193" s="12">
        <v>0.6</v>
      </c>
      <c r="J193" s="12">
        <v>0</v>
      </c>
      <c r="K193" s="12">
        <v>0</v>
      </c>
      <c r="L193" s="12">
        <v>321</v>
      </c>
      <c r="M193" s="12">
        <v>0.58979999999999999</v>
      </c>
      <c r="N193" s="70">
        <v>242194</v>
      </c>
      <c r="O193" s="34">
        <f t="shared" si="21"/>
        <v>55.166666666666664</v>
      </c>
      <c r="P193" s="48">
        <f t="shared" si="22"/>
        <v>5.35</v>
      </c>
      <c r="Q193" s="35">
        <v>30</v>
      </c>
    </row>
    <row r="194" spans="1:17" ht="15.75" thickTop="1" thickBot="1" x14ac:dyDescent="0.25">
      <c r="A194" s="4">
        <v>22981</v>
      </c>
      <c r="B194" s="7">
        <v>279</v>
      </c>
      <c r="C194" s="6">
        <v>0</v>
      </c>
      <c r="D194" s="7">
        <v>878</v>
      </c>
      <c r="E194" s="7">
        <v>64</v>
      </c>
      <c r="F194" s="7">
        <v>44.25</v>
      </c>
      <c r="G194" s="7">
        <v>171.75190000000001</v>
      </c>
      <c r="H194" s="6">
        <v>0.61560000000000004</v>
      </c>
      <c r="I194" s="7">
        <v>0.6</v>
      </c>
      <c r="J194" s="7">
        <v>0</v>
      </c>
      <c r="K194" s="7">
        <v>0</v>
      </c>
      <c r="L194" s="7">
        <v>279</v>
      </c>
      <c r="M194" s="7">
        <v>0.61560000000000004</v>
      </c>
      <c r="N194" s="69">
        <v>242194</v>
      </c>
      <c r="O194" s="34">
        <f t="shared" si="21"/>
        <v>47.204301075268816</v>
      </c>
      <c r="P194" s="48">
        <f t="shared" si="22"/>
        <v>4.6500000000000004</v>
      </c>
      <c r="Q194" s="35">
        <v>31</v>
      </c>
    </row>
    <row r="195" spans="1:17" ht="15.75" thickTop="1" thickBot="1" x14ac:dyDescent="0.25">
      <c r="A195" s="9">
        <v>23012</v>
      </c>
      <c r="B195" s="12">
        <v>262</v>
      </c>
      <c r="C195" s="11">
        <v>0</v>
      </c>
      <c r="D195" s="12">
        <v>789</v>
      </c>
      <c r="E195" s="12">
        <v>64</v>
      </c>
      <c r="F195" s="12">
        <v>39.770000000000003</v>
      </c>
      <c r="G195" s="12">
        <v>141.3169</v>
      </c>
      <c r="H195" s="14">
        <v>0.53939999999999999</v>
      </c>
      <c r="I195" s="12">
        <v>0.6</v>
      </c>
      <c r="J195" s="12">
        <v>0</v>
      </c>
      <c r="K195" s="12">
        <v>0</v>
      </c>
      <c r="L195" s="12">
        <v>262</v>
      </c>
      <c r="M195" s="12">
        <v>0.53939999999999999</v>
      </c>
      <c r="N195" s="70">
        <v>242298</v>
      </c>
      <c r="O195" s="34">
        <f t="shared" si="21"/>
        <v>42.41935483870968</v>
      </c>
      <c r="P195" s="48">
        <f t="shared" si="22"/>
        <v>4.3666666666666663</v>
      </c>
      <c r="Q195" s="35">
        <v>31</v>
      </c>
    </row>
    <row r="196" spans="1:17" ht="15.75" thickTop="1" thickBot="1" x14ac:dyDescent="0.25">
      <c r="A196" s="4">
        <v>23043</v>
      </c>
      <c r="B196" s="7">
        <v>269</v>
      </c>
      <c r="C196" s="6">
        <v>0</v>
      </c>
      <c r="D196" s="7">
        <v>814</v>
      </c>
      <c r="E196" s="7">
        <v>64</v>
      </c>
      <c r="F196" s="7">
        <v>45.42</v>
      </c>
      <c r="G196" s="7">
        <v>159.8682</v>
      </c>
      <c r="H196" s="18">
        <v>0.59430000000000005</v>
      </c>
      <c r="I196" s="7">
        <v>0.6</v>
      </c>
      <c r="J196" s="7">
        <v>0</v>
      </c>
      <c r="K196" s="7">
        <v>0</v>
      </c>
      <c r="L196" s="7">
        <v>269</v>
      </c>
      <c r="M196" s="7">
        <v>0.59430000000000005</v>
      </c>
      <c r="N196" s="69">
        <v>242298</v>
      </c>
      <c r="O196" s="34">
        <f t="shared" si="21"/>
        <v>46.781609195402297</v>
      </c>
      <c r="P196" s="48">
        <f t="shared" si="22"/>
        <v>4.4833333333333334</v>
      </c>
      <c r="Q196" s="35">
        <v>29</v>
      </c>
    </row>
    <row r="197" spans="1:17" ht="15.75" thickTop="1" thickBot="1" x14ac:dyDescent="0.25">
      <c r="A197" s="9">
        <v>23071</v>
      </c>
      <c r="B197" s="12">
        <v>281</v>
      </c>
      <c r="C197" s="11">
        <v>0</v>
      </c>
      <c r="D197" s="12">
        <v>948</v>
      </c>
      <c r="E197" s="12">
        <v>64</v>
      </c>
      <c r="F197" s="12">
        <v>47.78</v>
      </c>
      <c r="G197" s="12">
        <v>169.14949999999999</v>
      </c>
      <c r="H197" s="11">
        <v>0.60199999999999998</v>
      </c>
      <c r="I197" s="12">
        <v>0.6</v>
      </c>
      <c r="J197" s="12">
        <v>2</v>
      </c>
      <c r="K197" s="12">
        <v>0.56359999999999999</v>
      </c>
      <c r="L197" s="12">
        <v>279</v>
      </c>
      <c r="M197" s="12">
        <v>0.60219999999999996</v>
      </c>
      <c r="N197" s="70">
        <v>242298</v>
      </c>
      <c r="O197" s="34">
        <f t="shared" si="21"/>
        <v>50.967741935483872</v>
      </c>
      <c r="P197" s="48">
        <f t="shared" si="22"/>
        <v>4.6833333333333336</v>
      </c>
      <c r="Q197" s="35">
        <v>31</v>
      </c>
    </row>
    <row r="198" spans="1:17" ht="15.75" thickTop="1" thickBot="1" x14ac:dyDescent="0.25">
      <c r="A198" s="4">
        <v>23102</v>
      </c>
      <c r="B198" s="7">
        <v>202</v>
      </c>
      <c r="C198" s="6">
        <v>0</v>
      </c>
      <c r="D198" s="7">
        <v>728</v>
      </c>
      <c r="E198" s="7">
        <v>64</v>
      </c>
      <c r="F198" s="7">
        <v>37.92</v>
      </c>
      <c r="G198" s="7">
        <v>136.23439999999999</v>
      </c>
      <c r="H198" s="6">
        <v>0.6744</v>
      </c>
      <c r="I198" s="7">
        <v>0.6</v>
      </c>
      <c r="J198" s="7">
        <v>0</v>
      </c>
      <c r="K198" s="7">
        <v>0</v>
      </c>
      <c r="L198" s="7">
        <v>202</v>
      </c>
      <c r="M198" s="7">
        <v>0.6744</v>
      </c>
      <c r="N198" s="69">
        <v>242401</v>
      </c>
      <c r="O198" s="34">
        <f t="shared" si="21"/>
        <v>40.444444444444443</v>
      </c>
      <c r="P198" s="48">
        <f t="shared" si="22"/>
        <v>3.3666666666666667</v>
      </c>
      <c r="Q198" s="35">
        <v>30</v>
      </c>
    </row>
    <row r="199" spans="1:17" ht="15.75" thickTop="1" thickBot="1" x14ac:dyDescent="0.25">
      <c r="A199" s="9">
        <v>23132</v>
      </c>
      <c r="B199" s="12">
        <v>257</v>
      </c>
      <c r="C199" s="11">
        <v>0</v>
      </c>
      <c r="D199" s="12">
        <v>867</v>
      </c>
      <c r="E199" s="12">
        <v>64</v>
      </c>
      <c r="F199" s="12">
        <v>43.7</v>
      </c>
      <c r="G199" s="12">
        <v>151.2681</v>
      </c>
      <c r="H199" s="14">
        <v>0.58860000000000001</v>
      </c>
      <c r="I199" s="12">
        <v>0.6</v>
      </c>
      <c r="J199" s="12">
        <v>0</v>
      </c>
      <c r="K199" s="12">
        <v>0</v>
      </c>
      <c r="L199" s="12">
        <v>257</v>
      </c>
      <c r="M199" s="12">
        <v>0.58860000000000001</v>
      </c>
      <c r="N199" s="70">
        <v>242401</v>
      </c>
      <c r="O199" s="34">
        <f t="shared" si="21"/>
        <v>46.612903225806448</v>
      </c>
      <c r="P199" s="48">
        <f t="shared" si="22"/>
        <v>4.2833333333333332</v>
      </c>
      <c r="Q199" s="35">
        <v>31</v>
      </c>
    </row>
    <row r="200" spans="1:17" ht="15.75" thickTop="1" thickBot="1" x14ac:dyDescent="0.25">
      <c r="A200" s="23">
        <v>23163</v>
      </c>
      <c r="B200" s="24">
        <v>272</v>
      </c>
      <c r="C200" s="25">
        <v>0</v>
      </c>
      <c r="D200" s="24">
        <v>762</v>
      </c>
      <c r="E200" s="24">
        <v>64</v>
      </c>
      <c r="F200" s="24">
        <v>39.69</v>
      </c>
      <c r="G200" s="24">
        <v>161.5729</v>
      </c>
      <c r="H200" s="26">
        <v>0.59399999999999997</v>
      </c>
      <c r="I200" s="24">
        <v>0.6</v>
      </c>
      <c r="J200" s="24">
        <v>1</v>
      </c>
      <c r="K200" s="24">
        <v>0.56359999999999999</v>
      </c>
      <c r="L200" s="24">
        <v>271</v>
      </c>
      <c r="M200" s="24">
        <v>0.59409999999999996</v>
      </c>
      <c r="N200" s="72">
        <v>242401</v>
      </c>
      <c r="O200" s="34">
        <f t="shared" si="21"/>
        <v>42.333333333333336</v>
      </c>
      <c r="P200" s="48">
        <f t="shared" si="22"/>
        <v>4.5333333333333332</v>
      </c>
      <c r="Q200" s="35">
        <v>30</v>
      </c>
    </row>
    <row r="201" spans="1:17" ht="15.75" thickTop="1" thickBot="1" x14ac:dyDescent="0.25">
      <c r="A201" s="4">
        <v>23193</v>
      </c>
      <c r="B201" s="12"/>
      <c r="C201" s="11"/>
      <c r="D201" s="12"/>
      <c r="E201" s="12"/>
      <c r="F201" s="64"/>
      <c r="G201" s="12"/>
      <c r="H201" s="14"/>
      <c r="I201" s="12"/>
      <c r="J201" s="12"/>
      <c r="K201" s="12"/>
      <c r="L201" s="12"/>
      <c r="M201" s="12"/>
      <c r="O201" s="34">
        <f t="shared" si="21"/>
        <v>0</v>
      </c>
      <c r="P201" s="48">
        <f t="shared" si="22"/>
        <v>0</v>
      </c>
      <c r="Q201" s="35">
        <v>31</v>
      </c>
    </row>
    <row r="202" spans="1:17" ht="15.75" thickTop="1" thickBot="1" x14ac:dyDescent="0.25">
      <c r="A202" s="4">
        <v>23224</v>
      </c>
      <c r="B202" s="7"/>
      <c r="C202" s="6"/>
      <c r="D202" s="5"/>
      <c r="E202" s="7"/>
      <c r="F202" s="63"/>
      <c r="G202" s="7"/>
      <c r="H202" s="18"/>
      <c r="I202" s="7"/>
      <c r="J202" s="7"/>
      <c r="K202" s="7"/>
      <c r="L202" s="7"/>
      <c r="M202" s="7"/>
      <c r="O202" s="34">
        <f t="shared" si="21"/>
        <v>0</v>
      </c>
      <c r="P202" s="48">
        <f t="shared" si="22"/>
        <v>0</v>
      </c>
      <c r="Q202" s="35">
        <v>31</v>
      </c>
    </row>
    <row r="203" spans="1:17" ht="15.75" thickTop="1" thickBot="1" x14ac:dyDescent="0.25">
      <c r="A203" s="4">
        <v>23255</v>
      </c>
      <c r="B203" s="12"/>
      <c r="C203" s="11"/>
      <c r="D203" s="12"/>
      <c r="E203" s="12"/>
      <c r="F203" s="64"/>
      <c r="G203" s="12"/>
      <c r="H203" s="14"/>
      <c r="I203" s="12"/>
      <c r="J203" s="12"/>
      <c r="K203" s="12"/>
      <c r="L203" s="12"/>
      <c r="M203" s="12"/>
      <c r="O203" s="34">
        <f t="shared" si="21"/>
        <v>0</v>
      </c>
      <c r="P203" s="48">
        <f t="shared" si="22"/>
        <v>0</v>
      </c>
      <c r="Q203" s="35">
        <v>30</v>
      </c>
    </row>
    <row r="204" spans="1:17" ht="16.5" thickTop="1" thickBot="1" x14ac:dyDescent="0.25">
      <c r="A204" s="15" t="s">
        <v>12</v>
      </c>
      <c r="B204" s="16">
        <v>2475</v>
      </c>
      <c r="C204" s="15">
        <v>0</v>
      </c>
      <c r="D204" s="16">
        <v>7689</v>
      </c>
      <c r="E204" s="15">
        <v>64</v>
      </c>
      <c r="F204" s="15">
        <v>44.01</v>
      </c>
      <c r="G204" s="17">
        <v>1466.4725000000001</v>
      </c>
      <c r="H204" s="15">
        <v>0.59250000000000003</v>
      </c>
      <c r="I204" s="15">
        <v>0.6</v>
      </c>
      <c r="J204" s="15">
        <v>3</v>
      </c>
      <c r="K204" s="15">
        <v>0.56359999999999999</v>
      </c>
      <c r="L204" s="16">
        <v>2472</v>
      </c>
      <c r="M204" s="15">
        <v>0.59250000000000003</v>
      </c>
      <c r="O204" s="34"/>
      <c r="P204" s="48">
        <f t="shared" si="22"/>
        <v>41.25</v>
      </c>
      <c r="Q204" s="35">
        <f>SUM(Q192:Q203)</f>
        <v>366</v>
      </c>
    </row>
    <row r="205" spans="1:17" s="22" customFormat="1" ht="15.75" thickTop="1" x14ac:dyDescent="0.2">
      <c r="A205" s="19"/>
      <c r="B205" s="20"/>
      <c r="C205" s="19"/>
      <c r="D205" s="20"/>
      <c r="E205" s="19"/>
      <c r="F205" s="65"/>
      <c r="G205" s="21"/>
      <c r="H205" s="19"/>
      <c r="I205" s="19"/>
      <c r="J205" s="19"/>
      <c r="K205" s="19"/>
      <c r="L205" s="20"/>
      <c r="M205" s="19"/>
      <c r="N205" s="33"/>
      <c r="O205" s="75">
        <f>SUM(O192:O203)/9</f>
        <v>46.761676210879031</v>
      </c>
      <c r="Q205" s="36"/>
    </row>
    <row r="206" spans="1:17" ht="15" thickBot="1" x14ac:dyDescent="0.25">
      <c r="A206">
        <v>10778</v>
      </c>
      <c r="E206" s="31">
        <v>10</v>
      </c>
    </row>
    <row r="207" spans="1:17" ht="15.75" thickBot="1" x14ac:dyDescent="0.3">
      <c r="A207" s="2" t="s">
        <v>2</v>
      </c>
      <c r="B207" s="2" t="s">
        <v>3</v>
      </c>
      <c r="C207" s="2" t="s">
        <v>4</v>
      </c>
      <c r="D207" s="2" t="s">
        <v>5</v>
      </c>
      <c r="E207" s="2" t="s">
        <v>6</v>
      </c>
      <c r="F207" s="61" t="s">
        <v>7</v>
      </c>
      <c r="G207" s="2" t="s">
        <v>8</v>
      </c>
      <c r="H207" s="2" t="s">
        <v>9</v>
      </c>
      <c r="I207" s="2" t="s">
        <v>10</v>
      </c>
      <c r="J207" s="2" t="s">
        <v>11</v>
      </c>
      <c r="K207" s="2" t="s">
        <v>9</v>
      </c>
      <c r="L207" s="2" t="s">
        <v>11</v>
      </c>
      <c r="M207" s="2" t="s">
        <v>9</v>
      </c>
      <c r="O207" s="2" t="s">
        <v>7</v>
      </c>
      <c r="P207" s="46" t="s">
        <v>14</v>
      </c>
    </row>
    <row r="208" spans="1:17" ht="16.5" thickTop="1" thickBot="1" x14ac:dyDescent="0.3">
      <c r="A208" s="27"/>
      <c r="B208" s="27"/>
      <c r="C208" s="27"/>
      <c r="D208" s="27"/>
      <c r="E208" s="27"/>
      <c r="F208" s="66"/>
      <c r="G208" s="27"/>
      <c r="H208" s="27"/>
      <c r="I208" s="27"/>
      <c r="J208" s="27"/>
      <c r="K208" s="27"/>
      <c r="L208" s="27"/>
      <c r="M208" s="27"/>
    </row>
    <row r="209" spans="1:17" ht="15.75" thickTop="1" thickBot="1" x14ac:dyDescent="0.25">
      <c r="A209" s="4">
        <v>22920</v>
      </c>
      <c r="B209" s="7">
        <v>71</v>
      </c>
      <c r="C209" s="6">
        <v>0</v>
      </c>
      <c r="D209" s="7">
        <v>191</v>
      </c>
      <c r="E209" s="7">
        <v>10</v>
      </c>
      <c r="F209" s="7">
        <v>61.61</v>
      </c>
      <c r="G209" s="7">
        <v>38.346600000000002</v>
      </c>
      <c r="H209" s="18">
        <v>0.54010000000000002</v>
      </c>
      <c r="I209" s="7">
        <v>0.6</v>
      </c>
      <c r="J209" s="7">
        <v>2</v>
      </c>
      <c r="K209" s="7">
        <v>0.61509999999999998</v>
      </c>
      <c r="L209" s="7">
        <v>69</v>
      </c>
      <c r="M209" s="7">
        <v>0.53790000000000004</v>
      </c>
      <c r="N209" s="69">
        <v>242193</v>
      </c>
      <c r="O209" s="45">
        <f t="shared" ref="O209:O220" si="23">+(D209*100)/($E$206*Q209)</f>
        <v>61.612903225806448</v>
      </c>
      <c r="P209" s="48">
        <f t="shared" ref="P209:P221" si="24">+B209/$E$206</f>
        <v>7.1</v>
      </c>
      <c r="Q209" s="35">
        <v>31</v>
      </c>
    </row>
    <row r="210" spans="1:17" ht="15.75" thickTop="1" thickBot="1" x14ac:dyDescent="0.25">
      <c r="A210" s="9">
        <v>22951</v>
      </c>
      <c r="B210" s="12">
        <v>50</v>
      </c>
      <c r="C210" s="11">
        <v>0</v>
      </c>
      <c r="D210" s="12">
        <v>102</v>
      </c>
      <c r="E210" s="12">
        <v>10</v>
      </c>
      <c r="F210" s="12">
        <v>34</v>
      </c>
      <c r="G210" s="12">
        <v>27.567699999999999</v>
      </c>
      <c r="H210" s="14">
        <v>0.5514</v>
      </c>
      <c r="I210" s="12">
        <v>0.6</v>
      </c>
      <c r="J210" s="12">
        <v>0</v>
      </c>
      <c r="K210" s="12">
        <v>0</v>
      </c>
      <c r="L210" s="12">
        <v>50</v>
      </c>
      <c r="M210" s="12">
        <v>0.5514</v>
      </c>
      <c r="N210" s="70">
        <v>242193</v>
      </c>
      <c r="O210" s="45">
        <f t="shared" si="23"/>
        <v>34</v>
      </c>
      <c r="P210" s="48">
        <f t="shared" si="24"/>
        <v>5</v>
      </c>
      <c r="Q210" s="35">
        <v>30</v>
      </c>
    </row>
    <row r="211" spans="1:17" ht="15.75" thickTop="1" thickBot="1" x14ac:dyDescent="0.25">
      <c r="A211" s="4">
        <v>22981</v>
      </c>
      <c r="B211" s="7">
        <v>64</v>
      </c>
      <c r="C211" s="18">
        <v>1</v>
      </c>
      <c r="D211" s="7">
        <v>152</v>
      </c>
      <c r="E211" s="7">
        <v>10</v>
      </c>
      <c r="F211" s="7">
        <v>49.03</v>
      </c>
      <c r="G211" s="7">
        <v>42.414499999999997</v>
      </c>
      <c r="H211" s="6">
        <v>0.67320000000000002</v>
      </c>
      <c r="I211" s="7">
        <v>0.6</v>
      </c>
      <c r="J211" s="7">
        <v>13</v>
      </c>
      <c r="K211" s="7">
        <v>0.65010000000000001</v>
      </c>
      <c r="L211" s="7">
        <v>51</v>
      </c>
      <c r="M211" s="7">
        <v>0.66590000000000005</v>
      </c>
      <c r="N211" s="69">
        <v>242193</v>
      </c>
      <c r="O211" s="45">
        <f t="shared" si="23"/>
        <v>49.032258064516128</v>
      </c>
      <c r="P211" s="48">
        <f t="shared" si="24"/>
        <v>6.4</v>
      </c>
      <c r="Q211" s="35">
        <v>31</v>
      </c>
    </row>
    <row r="212" spans="1:17" ht="15.75" thickTop="1" thickBot="1" x14ac:dyDescent="0.25">
      <c r="A212" s="9">
        <v>23012</v>
      </c>
      <c r="B212" s="12">
        <v>62</v>
      </c>
      <c r="C212" s="11">
        <v>0</v>
      </c>
      <c r="D212" s="12">
        <v>173</v>
      </c>
      <c r="E212" s="12">
        <v>10</v>
      </c>
      <c r="F212" s="12">
        <v>55.81</v>
      </c>
      <c r="G212" s="12">
        <v>43.457799999999999</v>
      </c>
      <c r="H212" s="11">
        <v>0.70089999999999997</v>
      </c>
      <c r="I212" s="12">
        <v>0.6</v>
      </c>
      <c r="J212" s="12">
        <v>0</v>
      </c>
      <c r="K212" s="12">
        <v>0</v>
      </c>
      <c r="L212" s="12">
        <v>62</v>
      </c>
      <c r="M212" s="12">
        <v>0.70089999999999997</v>
      </c>
      <c r="N212" s="70">
        <v>242276</v>
      </c>
      <c r="O212" s="45">
        <f t="shared" si="23"/>
        <v>55.806451612903224</v>
      </c>
      <c r="P212" s="48">
        <f t="shared" si="24"/>
        <v>6.2</v>
      </c>
      <c r="Q212" s="35">
        <v>31</v>
      </c>
    </row>
    <row r="213" spans="1:17" ht="15.75" thickTop="1" thickBot="1" x14ac:dyDescent="0.25">
      <c r="A213" s="4">
        <v>23043</v>
      </c>
      <c r="B213" s="7">
        <v>62</v>
      </c>
      <c r="C213" s="6">
        <v>0</v>
      </c>
      <c r="D213" s="7">
        <v>106</v>
      </c>
      <c r="E213" s="7">
        <v>10</v>
      </c>
      <c r="F213" s="7">
        <v>37.86</v>
      </c>
      <c r="G213" s="7">
        <v>39.067500000000003</v>
      </c>
      <c r="H213" s="6">
        <v>0.63009999999999999</v>
      </c>
      <c r="I213" s="7">
        <v>0.6</v>
      </c>
      <c r="J213" s="7">
        <v>24</v>
      </c>
      <c r="K213" s="7">
        <v>0.71389999999999998</v>
      </c>
      <c r="L213" s="7">
        <v>38</v>
      </c>
      <c r="M213" s="7">
        <v>0.57720000000000005</v>
      </c>
      <c r="N213" s="69">
        <v>242276</v>
      </c>
      <c r="O213" s="45">
        <f t="shared" si="23"/>
        <v>36.551724137931032</v>
      </c>
      <c r="P213" s="48">
        <f t="shared" si="24"/>
        <v>6.2</v>
      </c>
      <c r="Q213" s="35">
        <v>29</v>
      </c>
    </row>
    <row r="214" spans="1:17" ht="15.75" thickTop="1" thickBot="1" x14ac:dyDescent="0.25">
      <c r="A214" s="9">
        <v>23071</v>
      </c>
      <c r="B214" s="12">
        <v>31</v>
      </c>
      <c r="C214" s="11">
        <v>0</v>
      </c>
      <c r="D214" s="12">
        <v>77</v>
      </c>
      <c r="E214" s="12">
        <v>10</v>
      </c>
      <c r="F214" s="12">
        <v>24.84</v>
      </c>
      <c r="G214" s="12">
        <v>17.366399999999999</v>
      </c>
      <c r="H214" s="14">
        <v>0.56020000000000003</v>
      </c>
      <c r="I214" s="12">
        <v>0.6</v>
      </c>
      <c r="J214" s="12">
        <v>0</v>
      </c>
      <c r="K214" s="12">
        <v>0</v>
      </c>
      <c r="L214" s="12">
        <v>31</v>
      </c>
      <c r="M214" s="12">
        <v>0.56020000000000003</v>
      </c>
      <c r="N214" s="70">
        <v>242276</v>
      </c>
      <c r="O214" s="45">
        <f t="shared" si="23"/>
        <v>24.838709677419356</v>
      </c>
      <c r="P214" s="48">
        <f t="shared" si="24"/>
        <v>3.1</v>
      </c>
      <c r="Q214" s="35">
        <v>31</v>
      </c>
    </row>
    <row r="215" spans="1:17" ht="15.75" thickTop="1" thickBot="1" x14ac:dyDescent="0.25">
      <c r="A215" s="4">
        <v>23102</v>
      </c>
      <c r="B215" s="7">
        <v>28</v>
      </c>
      <c r="C215" s="6">
        <v>0</v>
      </c>
      <c r="D215" s="7">
        <v>58</v>
      </c>
      <c r="E215" s="7">
        <v>10</v>
      </c>
      <c r="F215" s="7">
        <v>19.329999999999998</v>
      </c>
      <c r="G215" s="7">
        <v>20.843699999999998</v>
      </c>
      <c r="H215" s="6">
        <v>0.74439999999999995</v>
      </c>
      <c r="I215" s="7">
        <v>0.6</v>
      </c>
      <c r="J215" s="7">
        <v>1</v>
      </c>
      <c r="K215" s="7">
        <v>3.5714000000000001</v>
      </c>
      <c r="L215" s="7">
        <v>27</v>
      </c>
      <c r="M215" s="7">
        <v>0.63970000000000005</v>
      </c>
      <c r="N215" s="69">
        <v>242368</v>
      </c>
      <c r="O215" s="45">
        <f t="shared" si="23"/>
        <v>19.333333333333332</v>
      </c>
      <c r="P215" s="48">
        <f t="shared" si="24"/>
        <v>2.8</v>
      </c>
      <c r="Q215" s="35">
        <v>30</v>
      </c>
    </row>
    <row r="216" spans="1:17" ht="15.75" thickTop="1" thickBot="1" x14ac:dyDescent="0.25">
      <c r="A216" s="9">
        <v>23132</v>
      </c>
      <c r="B216" s="12">
        <v>29</v>
      </c>
      <c r="C216" s="11">
        <v>0</v>
      </c>
      <c r="D216" s="12">
        <v>78</v>
      </c>
      <c r="E216" s="12">
        <v>10</v>
      </c>
      <c r="F216" s="12">
        <v>25.16</v>
      </c>
      <c r="G216" s="12">
        <v>16.416699999999999</v>
      </c>
      <c r="H216" s="14">
        <v>0.56610000000000005</v>
      </c>
      <c r="I216" s="12">
        <v>0.6</v>
      </c>
      <c r="J216" s="12">
        <v>0</v>
      </c>
      <c r="K216" s="12">
        <v>0</v>
      </c>
      <c r="L216" s="12">
        <v>29</v>
      </c>
      <c r="M216" s="12">
        <v>0.56610000000000005</v>
      </c>
      <c r="N216" s="70">
        <v>242368</v>
      </c>
      <c r="O216" s="45">
        <f t="shared" si="23"/>
        <v>25.161290322580644</v>
      </c>
      <c r="P216" s="48">
        <f t="shared" si="24"/>
        <v>2.9</v>
      </c>
      <c r="Q216" s="35">
        <v>31</v>
      </c>
    </row>
    <row r="217" spans="1:17" ht="15.75" thickTop="1" thickBot="1" x14ac:dyDescent="0.25">
      <c r="A217" s="4">
        <v>23163</v>
      </c>
      <c r="B217" s="7">
        <v>24</v>
      </c>
      <c r="C217" s="6">
        <v>0</v>
      </c>
      <c r="D217" s="7">
        <v>50</v>
      </c>
      <c r="E217" s="7">
        <v>10</v>
      </c>
      <c r="F217" s="7">
        <v>16.670000000000002</v>
      </c>
      <c r="G217" s="7">
        <v>12.907500000000001</v>
      </c>
      <c r="H217" s="18">
        <v>0.53779999999999994</v>
      </c>
      <c r="I217" s="7">
        <v>0.6</v>
      </c>
      <c r="J217" s="7">
        <v>0</v>
      </c>
      <c r="K217" s="7">
        <v>0</v>
      </c>
      <c r="L217" s="7">
        <v>24</v>
      </c>
      <c r="M217" s="7">
        <v>0.53779999999999994</v>
      </c>
      <c r="N217" s="69">
        <v>242368</v>
      </c>
      <c r="O217" s="45">
        <f t="shared" si="23"/>
        <v>16.666666666666668</v>
      </c>
      <c r="P217" s="48">
        <f t="shared" si="24"/>
        <v>2.4</v>
      </c>
      <c r="Q217" s="35">
        <v>30</v>
      </c>
    </row>
    <row r="218" spans="1:17" ht="15.75" thickTop="1" thickBot="1" x14ac:dyDescent="0.25">
      <c r="A218" s="9">
        <v>23193</v>
      </c>
      <c r="B218" s="12">
        <v>35</v>
      </c>
      <c r="C218" s="11">
        <v>0</v>
      </c>
      <c r="D218" s="12">
        <v>108</v>
      </c>
      <c r="E218" s="12">
        <v>10</v>
      </c>
      <c r="F218" s="12">
        <v>34.840000000000003</v>
      </c>
      <c r="G218" s="12">
        <v>30.586500000000001</v>
      </c>
      <c r="H218" s="11">
        <v>0.87390000000000001</v>
      </c>
      <c r="I218" s="12">
        <v>0.6</v>
      </c>
      <c r="J218" s="12">
        <v>1</v>
      </c>
      <c r="K218" s="12">
        <v>10.264099999999999</v>
      </c>
      <c r="L218" s="12">
        <v>34</v>
      </c>
      <c r="M218" s="12">
        <v>0.59770000000000001</v>
      </c>
      <c r="N218" s="70">
        <v>242394</v>
      </c>
      <c r="O218" s="45">
        <f t="shared" si="23"/>
        <v>34.838709677419352</v>
      </c>
      <c r="P218" s="48">
        <f t="shared" si="24"/>
        <v>3.5</v>
      </c>
      <c r="Q218" s="35">
        <v>31</v>
      </c>
    </row>
    <row r="219" spans="1:17" ht="15.75" thickTop="1" thickBot="1" x14ac:dyDescent="0.25">
      <c r="A219" s="4">
        <v>23224</v>
      </c>
      <c r="B219" s="7">
        <v>35</v>
      </c>
      <c r="C219" s="18">
        <v>34</v>
      </c>
      <c r="D219" s="7">
        <v>68</v>
      </c>
      <c r="E219" s="7">
        <v>10</v>
      </c>
      <c r="F219" s="7">
        <v>21.94</v>
      </c>
      <c r="G219" s="7">
        <v>0.69299999999999995</v>
      </c>
      <c r="H219" s="6">
        <v>0.69299999999999995</v>
      </c>
      <c r="I219" s="7">
        <v>0.6</v>
      </c>
      <c r="J219" s="7">
        <v>0</v>
      </c>
      <c r="K219" s="7">
        <v>0</v>
      </c>
      <c r="L219" s="7">
        <v>35</v>
      </c>
      <c r="M219" s="7">
        <v>1.9800000000000002E-2</v>
      </c>
      <c r="N219" s="69">
        <v>242394</v>
      </c>
      <c r="O219" s="45">
        <f t="shared" si="23"/>
        <v>21.93548387096774</v>
      </c>
      <c r="P219" s="48">
        <f t="shared" si="24"/>
        <v>3.5</v>
      </c>
      <c r="Q219" s="35">
        <v>31</v>
      </c>
    </row>
    <row r="220" spans="1:17" ht="15.75" thickTop="1" thickBot="1" x14ac:dyDescent="0.25">
      <c r="A220" s="23">
        <v>23255</v>
      </c>
      <c r="B220" s="24">
        <v>39</v>
      </c>
      <c r="C220" s="26">
        <v>21</v>
      </c>
      <c r="D220" s="24">
        <v>99</v>
      </c>
      <c r="E220" s="24">
        <v>10</v>
      </c>
      <c r="F220" s="24">
        <v>33</v>
      </c>
      <c r="G220" s="24">
        <v>11.944900000000001</v>
      </c>
      <c r="H220" s="25">
        <v>0.66359999999999997</v>
      </c>
      <c r="I220" s="24">
        <v>0.6</v>
      </c>
      <c r="J220" s="24">
        <v>0</v>
      </c>
      <c r="K220" s="24">
        <v>0</v>
      </c>
      <c r="L220" s="24">
        <v>39</v>
      </c>
      <c r="M220" s="24">
        <v>0.30630000000000002</v>
      </c>
      <c r="N220" s="72">
        <v>242436</v>
      </c>
      <c r="O220" s="45">
        <f t="shared" si="23"/>
        <v>33</v>
      </c>
      <c r="P220" s="48">
        <f t="shared" si="24"/>
        <v>3.9</v>
      </c>
      <c r="Q220" s="35">
        <v>30</v>
      </c>
    </row>
    <row r="221" spans="1:17" ht="16.5" thickTop="1" thickBot="1" x14ac:dyDescent="0.25">
      <c r="A221" s="15" t="s">
        <v>12</v>
      </c>
      <c r="B221" s="15">
        <v>530</v>
      </c>
      <c r="C221" s="15">
        <v>56</v>
      </c>
      <c r="D221" s="16">
        <v>1262</v>
      </c>
      <c r="E221" s="15">
        <v>10</v>
      </c>
      <c r="F221" s="15">
        <v>34.58</v>
      </c>
      <c r="G221" s="15">
        <v>301.61279999999999</v>
      </c>
      <c r="H221" s="15">
        <v>0.63629999999999998</v>
      </c>
      <c r="I221" s="15">
        <v>0.6</v>
      </c>
      <c r="J221" s="15">
        <v>41</v>
      </c>
      <c r="K221" s="15">
        <v>0.99150000000000005</v>
      </c>
      <c r="L221" s="15">
        <v>489</v>
      </c>
      <c r="M221" s="15">
        <v>0.53369999999999995</v>
      </c>
      <c r="O221" s="45"/>
      <c r="P221" s="48">
        <f t="shared" si="24"/>
        <v>53</v>
      </c>
      <c r="Q221" s="35">
        <f>SUM(Q209:Q220)</f>
        <v>366</v>
      </c>
    </row>
    <row r="222" spans="1:17" ht="15" thickTop="1" x14ac:dyDescent="0.2">
      <c r="O222" s="37">
        <f>SUM(O209:O220)/12</f>
        <v>34.39812754912866</v>
      </c>
    </row>
    <row r="223" spans="1:17" ht="15" thickBot="1" x14ac:dyDescent="0.25">
      <c r="A223">
        <v>10779</v>
      </c>
      <c r="E223" s="31">
        <v>30</v>
      </c>
    </row>
    <row r="224" spans="1:17" ht="15.75" thickBot="1" x14ac:dyDescent="0.3">
      <c r="A224" s="2" t="s">
        <v>2</v>
      </c>
      <c r="B224" s="2" t="s">
        <v>3</v>
      </c>
      <c r="C224" s="2" t="s">
        <v>4</v>
      </c>
      <c r="D224" s="2" t="s">
        <v>5</v>
      </c>
      <c r="E224" s="2" t="s">
        <v>6</v>
      </c>
      <c r="F224" s="61" t="s">
        <v>7</v>
      </c>
      <c r="G224" s="2" t="s">
        <v>8</v>
      </c>
      <c r="H224" s="2" t="s">
        <v>9</v>
      </c>
      <c r="I224" s="2" t="s">
        <v>10</v>
      </c>
      <c r="J224" s="2" t="s">
        <v>11</v>
      </c>
      <c r="K224" s="2" t="s">
        <v>9</v>
      </c>
      <c r="L224" s="2" t="s">
        <v>11</v>
      </c>
      <c r="M224" s="2" t="s">
        <v>9</v>
      </c>
      <c r="O224" s="2" t="s">
        <v>7</v>
      </c>
      <c r="P224" s="46" t="s">
        <v>14</v>
      </c>
    </row>
    <row r="225" spans="1:17" ht="16.5" thickTop="1" thickBot="1" x14ac:dyDescent="0.3">
      <c r="A225" s="3"/>
      <c r="B225" s="3"/>
      <c r="C225" s="3"/>
      <c r="D225" s="3"/>
      <c r="E225" s="3"/>
      <c r="F225" s="62"/>
      <c r="G225" s="3"/>
      <c r="H225" s="3"/>
      <c r="I225" s="3"/>
      <c r="J225" s="3"/>
      <c r="K225" s="3"/>
      <c r="L225" s="3"/>
      <c r="M225" s="3"/>
    </row>
    <row r="226" spans="1:17" ht="15.75" thickTop="1" thickBot="1" x14ac:dyDescent="0.25">
      <c r="A226" s="4">
        <v>22920</v>
      </c>
      <c r="B226" s="7">
        <v>215</v>
      </c>
      <c r="C226" s="18">
        <v>1</v>
      </c>
      <c r="D226" s="7">
        <v>663</v>
      </c>
      <c r="E226" s="7">
        <v>30</v>
      </c>
      <c r="F226" s="7">
        <v>71.290000000000006</v>
      </c>
      <c r="G226" s="7">
        <v>130.84280000000001</v>
      </c>
      <c r="H226" s="6">
        <v>0.61140000000000005</v>
      </c>
      <c r="I226" s="7">
        <v>0.6</v>
      </c>
      <c r="J226" s="7">
        <v>0</v>
      </c>
      <c r="K226" s="7">
        <v>0</v>
      </c>
      <c r="L226" s="7">
        <v>215</v>
      </c>
      <c r="M226" s="7">
        <v>0.60860000000000003</v>
      </c>
      <c r="N226" s="69">
        <v>242193</v>
      </c>
      <c r="O226" s="45">
        <f t="shared" ref="O226:O237" si="25">+(D226*100)/($E$223*Q226)</f>
        <v>71.290322580645167</v>
      </c>
      <c r="P226" s="48">
        <f t="shared" ref="P226:P238" si="26">+B226/$E$223</f>
        <v>7.166666666666667</v>
      </c>
      <c r="Q226" s="35">
        <v>31</v>
      </c>
    </row>
    <row r="227" spans="1:17" ht="15.75" thickTop="1" thickBot="1" x14ac:dyDescent="0.25">
      <c r="A227" s="9">
        <v>22951</v>
      </c>
      <c r="B227" s="12">
        <v>163</v>
      </c>
      <c r="C227" s="14">
        <v>1</v>
      </c>
      <c r="D227" s="12">
        <v>483</v>
      </c>
      <c r="E227" s="12">
        <v>30</v>
      </c>
      <c r="F227" s="12">
        <v>53.67</v>
      </c>
      <c r="G227" s="12">
        <v>107.9029</v>
      </c>
      <c r="H227" s="11">
        <v>0.66610000000000003</v>
      </c>
      <c r="I227" s="12">
        <v>0.6</v>
      </c>
      <c r="J227" s="12">
        <v>2</v>
      </c>
      <c r="K227" s="12">
        <v>0.68710000000000004</v>
      </c>
      <c r="L227" s="12">
        <v>161</v>
      </c>
      <c r="M227" s="12">
        <v>0.66169999999999995</v>
      </c>
      <c r="N227" s="70">
        <v>242193</v>
      </c>
      <c r="O227" s="45">
        <f t="shared" si="25"/>
        <v>53.666666666666664</v>
      </c>
      <c r="P227" s="48">
        <f t="shared" si="26"/>
        <v>5.4333333333333336</v>
      </c>
      <c r="Q227" s="35">
        <v>30</v>
      </c>
    </row>
    <row r="228" spans="1:17" ht="15.75" thickTop="1" thickBot="1" x14ac:dyDescent="0.25">
      <c r="A228" s="4">
        <v>22981</v>
      </c>
      <c r="B228" s="7">
        <v>211</v>
      </c>
      <c r="C228" s="18">
        <v>2</v>
      </c>
      <c r="D228" s="7">
        <v>665</v>
      </c>
      <c r="E228" s="7">
        <v>30</v>
      </c>
      <c r="F228" s="7">
        <v>71.510000000000005</v>
      </c>
      <c r="G228" s="7">
        <v>151.98519999999999</v>
      </c>
      <c r="H228" s="6">
        <v>0.72719999999999996</v>
      </c>
      <c r="I228" s="7">
        <v>0.6</v>
      </c>
      <c r="J228" s="7">
        <v>3</v>
      </c>
      <c r="K228" s="7">
        <v>3.2246999999999999</v>
      </c>
      <c r="L228" s="7">
        <v>208</v>
      </c>
      <c r="M228" s="7">
        <v>0.68420000000000003</v>
      </c>
      <c r="N228" s="69">
        <v>242193</v>
      </c>
      <c r="O228" s="45">
        <f t="shared" si="25"/>
        <v>71.505376344086017</v>
      </c>
      <c r="P228" s="48">
        <f t="shared" si="26"/>
        <v>7.0333333333333332</v>
      </c>
      <c r="Q228" s="35">
        <v>31</v>
      </c>
    </row>
    <row r="229" spans="1:17" ht="15.75" thickTop="1" thickBot="1" x14ac:dyDescent="0.25">
      <c r="A229" s="23">
        <v>23012</v>
      </c>
      <c r="B229" s="24">
        <v>212</v>
      </c>
      <c r="C229" s="26">
        <v>1</v>
      </c>
      <c r="D229" s="24">
        <v>712</v>
      </c>
      <c r="E229" s="24">
        <v>30</v>
      </c>
      <c r="F229" s="24">
        <v>76.56</v>
      </c>
      <c r="G229" s="24">
        <v>149.52809999999999</v>
      </c>
      <c r="H229" s="25">
        <v>0.7087</v>
      </c>
      <c r="I229" s="24">
        <v>0.6</v>
      </c>
      <c r="J229" s="24">
        <v>1</v>
      </c>
      <c r="K229" s="24">
        <v>2.0167999999999999</v>
      </c>
      <c r="L229" s="24">
        <v>211</v>
      </c>
      <c r="M229" s="24">
        <v>0.69910000000000005</v>
      </c>
      <c r="N229" s="72">
        <v>242310</v>
      </c>
      <c r="O229" s="45">
        <f t="shared" si="25"/>
        <v>76.55913978494624</v>
      </c>
      <c r="P229" s="48">
        <f t="shared" si="26"/>
        <v>7.0666666666666664</v>
      </c>
      <c r="Q229" s="35">
        <v>31</v>
      </c>
    </row>
    <row r="230" spans="1:17" ht="15.75" thickTop="1" thickBot="1" x14ac:dyDescent="0.25">
      <c r="A230" s="4">
        <v>23043</v>
      </c>
      <c r="B230" s="7">
        <v>195</v>
      </c>
      <c r="C230" s="18">
        <v>7</v>
      </c>
      <c r="D230" s="7">
        <v>584</v>
      </c>
      <c r="E230" s="7">
        <v>30</v>
      </c>
      <c r="F230" s="7">
        <v>69.52</v>
      </c>
      <c r="G230" s="7">
        <v>136.9486</v>
      </c>
      <c r="H230" s="6">
        <v>0.72850000000000004</v>
      </c>
      <c r="I230" s="7">
        <v>0.6</v>
      </c>
      <c r="J230" s="7">
        <v>4</v>
      </c>
      <c r="K230" s="7">
        <v>1.018</v>
      </c>
      <c r="L230" s="7">
        <v>191</v>
      </c>
      <c r="M230" s="7">
        <v>0.69569999999999999</v>
      </c>
      <c r="N230" s="69">
        <v>242310</v>
      </c>
      <c r="O230" s="45">
        <f t="shared" si="25"/>
        <v>67.1264367816092</v>
      </c>
      <c r="P230" s="48">
        <f t="shared" si="26"/>
        <v>6.5</v>
      </c>
      <c r="Q230" s="35">
        <v>29</v>
      </c>
    </row>
    <row r="231" spans="1:17" ht="15.75" thickTop="1" thickBot="1" x14ac:dyDescent="0.25">
      <c r="A231" s="9">
        <v>23071</v>
      </c>
      <c r="B231" s="12">
        <v>164</v>
      </c>
      <c r="C231" s="11">
        <v>0</v>
      </c>
      <c r="D231" s="12">
        <v>556</v>
      </c>
      <c r="E231" s="12">
        <v>30</v>
      </c>
      <c r="F231" s="12">
        <v>59.78</v>
      </c>
      <c r="G231" s="12">
        <v>129.35489999999999</v>
      </c>
      <c r="H231" s="11">
        <v>0.78869999999999996</v>
      </c>
      <c r="I231" s="12">
        <v>0.6</v>
      </c>
      <c r="J231" s="12">
        <v>1</v>
      </c>
      <c r="K231" s="12">
        <v>0.55020000000000002</v>
      </c>
      <c r="L231" s="12">
        <v>163</v>
      </c>
      <c r="M231" s="12">
        <v>0.79020000000000001</v>
      </c>
      <c r="N231" s="70">
        <v>242310</v>
      </c>
      <c r="O231" s="45">
        <f t="shared" si="25"/>
        <v>59.784946236559136</v>
      </c>
      <c r="P231" s="48">
        <f t="shared" si="26"/>
        <v>5.4666666666666668</v>
      </c>
      <c r="Q231" s="35">
        <v>31</v>
      </c>
    </row>
    <row r="232" spans="1:17" ht="15.75" thickTop="1" thickBot="1" x14ac:dyDescent="0.25">
      <c r="A232" s="4">
        <v>23102</v>
      </c>
      <c r="B232" s="7">
        <v>117</v>
      </c>
      <c r="C232" s="6">
        <v>0</v>
      </c>
      <c r="D232" s="7">
        <v>392</v>
      </c>
      <c r="E232" s="7">
        <v>30</v>
      </c>
      <c r="F232" s="7">
        <v>43.56</v>
      </c>
      <c r="G232" s="7">
        <v>86.626900000000006</v>
      </c>
      <c r="H232" s="6">
        <v>0.74039999999999995</v>
      </c>
      <c r="I232" s="7">
        <v>0.6</v>
      </c>
      <c r="J232" s="7">
        <v>2</v>
      </c>
      <c r="K232" s="7">
        <v>0.93559999999999999</v>
      </c>
      <c r="L232" s="7">
        <v>115</v>
      </c>
      <c r="M232" s="7">
        <v>0.73699999999999999</v>
      </c>
      <c r="N232" s="69">
        <v>242395</v>
      </c>
      <c r="O232" s="45">
        <f t="shared" si="25"/>
        <v>43.555555555555557</v>
      </c>
      <c r="P232" s="48">
        <f t="shared" si="26"/>
        <v>3.9</v>
      </c>
      <c r="Q232" s="35">
        <v>30</v>
      </c>
    </row>
    <row r="233" spans="1:17" ht="15.75" thickTop="1" thickBot="1" x14ac:dyDescent="0.25">
      <c r="A233" s="9">
        <v>23132</v>
      </c>
      <c r="B233" s="12">
        <v>143</v>
      </c>
      <c r="C233" s="11">
        <v>0</v>
      </c>
      <c r="D233" s="12">
        <v>461</v>
      </c>
      <c r="E233" s="12">
        <v>30</v>
      </c>
      <c r="F233" s="12">
        <v>49.57</v>
      </c>
      <c r="G233" s="12">
        <v>109.46469999999999</v>
      </c>
      <c r="H233" s="11">
        <v>0.76549999999999996</v>
      </c>
      <c r="I233" s="12">
        <v>0.6</v>
      </c>
      <c r="J233" s="12">
        <v>1</v>
      </c>
      <c r="K233" s="12">
        <v>0.56359999999999999</v>
      </c>
      <c r="L233" s="12">
        <v>142</v>
      </c>
      <c r="M233" s="12">
        <v>0.76690000000000003</v>
      </c>
      <c r="N233" s="70">
        <v>242395</v>
      </c>
      <c r="O233" s="45">
        <f t="shared" si="25"/>
        <v>49.56989247311828</v>
      </c>
      <c r="P233" s="48">
        <f t="shared" si="26"/>
        <v>4.7666666666666666</v>
      </c>
      <c r="Q233" s="35">
        <v>31</v>
      </c>
    </row>
    <row r="234" spans="1:17" ht="15.75" thickTop="1" thickBot="1" x14ac:dyDescent="0.25">
      <c r="A234" s="4">
        <v>23163</v>
      </c>
      <c r="B234" s="7">
        <v>153</v>
      </c>
      <c r="C234" s="6">
        <v>0</v>
      </c>
      <c r="D234" s="7">
        <v>515</v>
      </c>
      <c r="E234" s="7">
        <v>30</v>
      </c>
      <c r="F234" s="7">
        <v>57.22</v>
      </c>
      <c r="G234" s="7">
        <v>119.57599999999999</v>
      </c>
      <c r="H234" s="6">
        <v>0.78149999999999997</v>
      </c>
      <c r="I234" s="7">
        <v>0.6</v>
      </c>
      <c r="J234" s="7">
        <v>0</v>
      </c>
      <c r="K234" s="7">
        <v>0</v>
      </c>
      <c r="L234" s="7">
        <v>153</v>
      </c>
      <c r="M234" s="7">
        <v>0.78149999999999997</v>
      </c>
      <c r="N234" s="69">
        <v>242395</v>
      </c>
      <c r="O234" s="45">
        <f t="shared" si="25"/>
        <v>57.222222222222221</v>
      </c>
      <c r="P234" s="48">
        <f t="shared" si="26"/>
        <v>5.0999999999999996</v>
      </c>
      <c r="Q234" s="35">
        <v>30</v>
      </c>
    </row>
    <row r="235" spans="1:17" ht="15.75" thickTop="1" thickBot="1" x14ac:dyDescent="0.25">
      <c r="A235" s="9">
        <v>23193</v>
      </c>
      <c r="B235" s="12">
        <v>182</v>
      </c>
      <c r="C235" s="11">
        <v>0</v>
      </c>
      <c r="D235" s="12">
        <v>540</v>
      </c>
      <c r="E235" s="12">
        <v>30</v>
      </c>
      <c r="F235" s="12">
        <v>58.06</v>
      </c>
      <c r="G235" s="12">
        <v>126.63720000000001</v>
      </c>
      <c r="H235" s="11">
        <v>0.69579999999999997</v>
      </c>
      <c r="I235" s="12">
        <v>0.6</v>
      </c>
      <c r="J235" s="12">
        <v>1</v>
      </c>
      <c r="K235" s="12">
        <v>2.0211999999999999</v>
      </c>
      <c r="L235" s="12">
        <v>181</v>
      </c>
      <c r="M235" s="12">
        <v>0.6885</v>
      </c>
      <c r="N235" s="70">
        <v>242435</v>
      </c>
      <c r="O235" s="45">
        <f t="shared" si="25"/>
        <v>58.064516129032256</v>
      </c>
      <c r="P235" s="48">
        <f t="shared" si="26"/>
        <v>6.0666666666666664</v>
      </c>
      <c r="Q235" s="35">
        <v>31</v>
      </c>
    </row>
    <row r="236" spans="1:17" ht="15.75" thickTop="1" thickBot="1" x14ac:dyDescent="0.25">
      <c r="A236" s="4">
        <v>23224</v>
      </c>
      <c r="B236" s="7">
        <v>171</v>
      </c>
      <c r="C236" s="6">
        <v>0</v>
      </c>
      <c r="D236" s="7">
        <v>559</v>
      </c>
      <c r="E236" s="7">
        <v>30</v>
      </c>
      <c r="F236" s="7">
        <v>60.11</v>
      </c>
      <c r="G236" s="7">
        <v>123.675</v>
      </c>
      <c r="H236" s="6">
        <v>0.72319999999999995</v>
      </c>
      <c r="I236" s="7">
        <v>0.6</v>
      </c>
      <c r="J236" s="7">
        <v>2</v>
      </c>
      <c r="K236" s="7">
        <v>0.88070000000000004</v>
      </c>
      <c r="L236" s="7">
        <v>169</v>
      </c>
      <c r="M236" s="7">
        <v>0.72140000000000004</v>
      </c>
      <c r="N236" s="69">
        <v>242435</v>
      </c>
      <c r="O236" s="45">
        <f t="shared" si="25"/>
        <v>60.107526881720432</v>
      </c>
      <c r="P236" s="48">
        <f t="shared" si="26"/>
        <v>5.7</v>
      </c>
      <c r="Q236" s="35">
        <v>31</v>
      </c>
    </row>
    <row r="237" spans="1:17" ht="15.75" thickTop="1" thickBot="1" x14ac:dyDescent="0.25">
      <c r="A237" s="9">
        <v>23255</v>
      </c>
      <c r="B237" s="12">
        <v>173</v>
      </c>
      <c r="C237" s="14">
        <v>10</v>
      </c>
      <c r="D237" s="12">
        <v>551</v>
      </c>
      <c r="E237" s="12">
        <v>30</v>
      </c>
      <c r="F237" s="12">
        <v>61.22</v>
      </c>
      <c r="G237" s="12">
        <v>109.71559999999999</v>
      </c>
      <c r="H237" s="11">
        <v>0.67310000000000003</v>
      </c>
      <c r="I237" s="12">
        <v>0.6</v>
      </c>
      <c r="J237" s="12">
        <v>2</v>
      </c>
      <c r="K237" s="12">
        <v>0.96450000000000002</v>
      </c>
      <c r="L237" s="12">
        <v>171</v>
      </c>
      <c r="M237" s="12">
        <v>0.63029999999999997</v>
      </c>
      <c r="N237" s="70">
        <v>242435</v>
      </c>
      <c r="O237" s="45">
        <f t="shared" si="25"/>
        <v>61.222222222222221</v>
      </c>
      <c r="P237" s="48">
        <f t="shared" si="26"/>
        <v>5.7666666666666666</v>
      </c>
      <c r="Q237" s="35">
        <v>30</v>
      </c>
    </row>
    <row r="238" spans="1:17" ht="16.5" thickTop="1" thickBot="1" x14ac:dyDescent="0.25">
      <c r="A238" s="15" t="s">
        <v>12</v>
      </c>
      <c r="B238" s="16">
        <v>2099</v>
      </c>
      <c r="C238" s="15">
        <v>22</v>
      </c>
      <c r="D238" s="16">
        <v>6681</v>
      </c>
      <c r="E238" s="15">
        <v>30</v>
      </c>
      <c r="F238" s="15">
        <v>61.01</v>
      </c>
      <c r="G238" s="17">
        <v>1482.2579000000001</v>
      </c>
      <c r="H238" s="15">
        <v>0.7137</v>
      </c>
      <c r="I238" s="15">
        <v>0.6</v>
      </c>
      <c r="J238" s="15">
        <v>19</v>
      </c>
      <c r="K238" s="15">
        <v>1.3595999999999999</v>
      </c>
      <c r="L238" s="16">
        <v>2080</v>
      </c>
      <c r="M238" s="15">
        <v>0.70020000000000004</v>
      </c>
      <c r="O238" s="45"/>
      <c r="P238" s="48">
        <f t="shared" si="26"/>
        <v>69.966666666666669</v>
      </c>
      <c r="Q238" s="35">
        <f>SUM(Q226:Q237)</f>
        <v>366</v>
      </c>
    </row>
    <row r="239" spans="1:17" ht="15" thickTop="1" x14ac:dyDescent="0.2">
      <c r="O239" s="33">
        <f>SUM(O226:O237)/12</f>
        <v>60.806235323198614</v>
      </c>
    </row>
    <row r="240" spans="1:17" ht="15" thickBot="1" x14ac:dyDescent="0.25">
      <c r="A240">
        <v>10780</v>
      </c>
      <c r="E240" s="31">
        <v>24</v>
      </c>
    </row>
    <row r="241" spans="1:17" ht="15.75" thickBot="1" x14ac:dyDescent="0.3">
      <c r="A241" s="2" t="s">
        <v>2</v>
      </c>
      <c r="B241" s="2" t="s">
        <v>3</v>
      </c>
      <c r="C241" s="2" t="s">
        <v>4</v>
      </c>
      <c r="D241" s="2" t="s">
        <v>5</v>
      </c>
      <c r="E241" s="2" t="s">
        <v>6</v>
      </c>
      <c r="F241" s="61" t="s">
        <v>7</v>
      </c>
      <c r="G241" s="2" t="s">
        <v>8</v>
      </c>
      <c r="H241" s="2" t="s">
        <v>9</v>
      </c>
      <c r="I241" s="2" t="s">
        <v>10</v>
      </c>
      <c r="J241" s="2" t="s">
        <v>11</v>
      </c>
      <c r="K241" s="2" t="s">
        <v>9</v>
      </c>
      <c r="L241" s="2" t="s">
        <v>11</v>
      </c>
      <c r="M241" s="2" t="s">
        <v>9</v>
      </c>
      <c r="O241" s="2" t="s">
        <v>7</v>
      </c>
      <c r="P241" s="46" t="s">
        <v>14</v>
      </c>
    </row>
    <row r="242" spans="1:17" ht="16.5" thickTop="1" thickBot="1" x14ac:dyDescent="0.3">
      <c r="A242" s="3"/>
      <c r="B242" s="3"/>
      <c r="C242" s="3"/>
      <c r="D242" s="3"/>
      <c r="E242" s="3"/>
      <c r="F242" s="62"/>
      <c r="G242" s="3"/>
      <c r="H242" s="3"/>
      <c r="I242" s="3"/>
      <c r="J242" s="3"/>
      <c r="K242" s="3"/>
      <c r="L242" s="3"/>
      <c r="M242" s="3"/>
    </row>
    <row r="243" spans="1:17" ht="15.75" thickTop="1" thickBot="1" x14ac:dyDescent="0.25">
      <c r="A243" s="4">
        <v>22920</v>
      </c>
      <c r="B243" s="7">
        <v>83</v>
      </c>
      <c r="C243" s="6">
        <v>0</v>
      </c>
      <c r="D243" s="7">
        <v>299</v>
      </c>
      <c r="E243" s="7">
        <v>24</v>
      </c>
      <c r="F243" s="7">
        <v>40.19</v>
      </c>
      <c r="G243" s="7">
        <v>49.547199999999997</v>
      </c>
      <c r="H243" s="18">
        <v>0.59699999999999998</v>
      </c>
      <c r="I243" s="7">
        <v>0.6</v>
      </c>
      <c r="J243" s="7">
        <v>0</v>
      </c>
      <c r="K243" s="7">
        <v>0</v>
      </c>
      <c r="L243" s="7">
        <v>83</v>
      </c>
      <c r="M243" s="7">
        <v>0.59699999999999998</v>
      </c>
      <c r="N243" s="69">
        <v>242193</v>
      </c>
      <c r="O243" s="45">
        <f t="shared" ref="O243:O254" si="27">+(D243*100)/($E$240*Q243)</f>
        <v>40.188172043010752</v>
      </c>
      <c r="P243" s="48">
        <f t="shared" ref="P243:P255" si="28">+B243/$E$240</f>
        <v>3.4583333333333335</v>
      </c>
      <c r="Q243" s="35">
        <v>31</v>
      </c>
    </row>
    <row r="244" spans="1:17" ht="15.75" thickTop="1" thickBot="1" x14ac:dyDescent="0.25">
      <c r="A244" s="9">
        <v>22951</v>
      </c>
      <c r="B244" s="12">
        <v>86</v>
      </c>
      <c r="C244" s="11">
        <v>0</v>
      </c>
      <c r="D244" s="12">
        <v>304</v>
      </c>
      <c r="E244" s="12">
        <v>24</v>
      </c>
      <c r="F244" s="12">
        <v>42.22</v>
      </c>
      <c r="G244" s="12">
        <v>55.665999999999997</v>
      </c>
      <c r="H244" s="11">
        <v>0.64729999999999999</v>
      </c>
      <c r="I244" s="12">
        <v>0.6</v>
      </c>
      <c r="J244" s="12">
        <v>0</v>
      </c>
      <c r="K244" s="12">
        <v>0</v>
      </c>
      <c r="L244" s="12">
        <v>86</v>
      </c>
      <c r="M244" s="12">
        <v>0.64729999999999999</v>
      </c>
      <c r="N244" s="70">
        <v>242193</v>
      </c>
      <c r="O244" s="45">
        <f t="shared" si="27"/>
        <v>42.222222222222221</v>
      </c>
      <c r="P244" s="48">
        <f t="shared" si="28"/>
        <v>3.5833333333333335</v>
      </c>
      <c r="Q244" s="35">
        <v>30</v>
      </c>
    </row>
    <row r="245" spans="1:17" ht="15.75" thickTop="1" thickBot="1" x14ac:dyDescent="0.25">
      <c r="A245" s="4">
        <v>22981</v>
      </c>
      <c r="B245" s="7">
        <v>70</v>
      </c>
      <c r="C245" s="18">
        <v>6</v>
      </c>
      <c r="D245" s="7">
        <v>274</v>
      </c>
      <c r="E245" s="7">
        <v>24</v>
      </c>
      <c r="F245" s="7">
        <v>36.83</v>
      </c>
      <c r="G245" s="7">
        <v>47.683599999999998</v>
      </c>
      <c r="H245" s="6">
        <v>0.74509999999999998</v>
      </c>
      <c r="I245" s="7">
        <v>0.6</v>
      </c>
      <c r="J245" s="7">
        <v>2</v>
      </c>
      <c r="K245" s="7">
        <v>3.95</v>
      </c>
      <c r="L245" s="7">
        <v>68</v>
      </c>
      <c r="M245" s="7">
        <v>0.58509999999999995</v>
      </c>
      <c r="N245" s="69">
        <v>242193</v>
      </c>
      <c r="O245" s="45">
        <f t="shared" si="27"/>
        <v>36.827956989247312</v>
      </c>
      <c r="P245" s="48">
        <f t="shared" si="28"/>
        <v>2.9166666666666665</v>
      </c>
      <c r="Q245" s="35">
        <v>31</v>
      </c>
    </row>
    <row r="246" spans="1:17" ht="15.75" thickTop="1" thickBot="1" x14ac:dyDescent="0.25">
      <c r="A246" s="9">
        <v>23012</v>
      </c>
      <c r="B246" s="12">
        <v>87</v>
      </c>
      <c r="C246" s="14">
        <v>2</v>
      </c>
      <c r="D246" s="12">
        <v>339</v>
      </c>
      <c r="E246" s="12">
        <v>24</v>
      </c>
      <c r="F246" s="12">
        <v>45.56</v>
      </c>
      <c r="G246" s="12">
        <v>59.850700000000003</v>
      </c>
      <c r="H246" s="11">
        <v>0.70409999999999995</v>
      </c>
      <c r="I246" s="12">
        <v>0.6</v>
      </c>
      <c r="J246" s="12">
        <v>1</v>
      </c>
      <c r="K246" s="12">
        <v>0.56359999999999999</v>
      </c>
      <c r="L246" s="12">
        <v>86</v>
      </c>
      <c r="M246" s="12">
        <v>0.68940000000000001</v>
      </c>
      <c r="N246" s="70">
        <v>242277</v>
      </c>
      <c r="O246" s="45">
        <f t="shared" si="27"/>
        <v>45.564516129032256</v>
      </c>
      <c r="P246" s="48">
        <f t="shared" si="28"/>
        <v>3.625</v>
      </c>
      <c r="Q246" s="35">
        <v>31</v>
      </c>
    </row>
    <row r="247" spans="1:17" ht="15.75" thickTop="1" thickBot="1" x14ac:dyDescent="0.25">
      <c r="A247" s="4">
        <v>23043</v>
      </c>
      <c r="B247" s="7">
        <v>72</v>
      </c>
      <c r="C247" s="18">
        <v>1</v>
      </c>
      <c r="D247" s="7">
        <v>353</v>
      </c>
      <c r="E247" s="7">
        <v>24</v>
      </c>
      <c r="F247" s="7">
        <v>52.53</v>
      </c>
      <c r="G247" s="7">
        <v>53.287500000000001</v>
      </c>
      <c r="H247" s="6">
        <v>0.75049999999999994</v>
      </c>
      <c r="I247" s="7">
        <v>0.6</v>
      </c>
      <c r="J247" s="7">
        <v>0</v>
      </c>
      <c r="K247" s="7">
        <v>0</v>
      </c>
      <c r="L247" s="7">
        <v>72</v>
      </c>
      <c r="M247" s="7">
        <v>0.74009999999999998</v>
      </c>
      <c r="N247" s="69">
        <v>242277</v>
      </c>
      <c r="O247" s="45">
        <f t="shared" si="27"/>
        <v>50.718390804597703</v>
      </c>
      <c r="P247" s="48">
        <f t="shared" si="28"/>
        <v>3</v>
      </c>
      <c r="Q247" s="35">
        <v>29</v>
      </c>
    </row>
    <row r="248" spans="1:17" ht="15.75" thickTop="1" thickBot="1" x14ac:dyDescent="0.25">
      <c r="A248" s="23">
        <v>23071</v>
      </c>
      <c r="B248" s="24">
        <v>68</v>
      </c>
      <c r="C248" s="25">
        <v>0</v>
      </c>
      <c r="D248" s="24">
        <v>356</v>
      </c>
      <c r="E248" s="24">
        <v>24</v>
      </c>
      <c r="F248" s="24">
        <v>47.85</v>
      </c>
      <c r="G248" s="24">
        <v>47.761800000000001</v>
      </c>
      <c r="H248" s="25">
        <v>0.70240000000000002</v>
      </c>
      <c r="I248" s="24">
        <v>0.6</v>
      </c>
      <c r="J248" s="24">
        <v>0</v>
      </c>
      <c r="K248" s="24">
        <v>0</v>
      </c>
      <c r="L248" s="24">
        <v>68</v>
      </c>
      <c r="M248" s="24">
        <v>0.70240000000000002</v>
      </c>
      <c r="N248" s="72">
        <v>242277</v>
      </c>
      <c r="O248" s="45">
        <f t="shared" si="27"/>
        <v>47.8494623655914</v>
      </c>
      <c r="P248" s="48">
        <f t="shared" si="28"/>
        <v>2.8333333333333335</v>
      </c>
      <c r="Q248" s="35">
        <v>31</v>
      </c>
    </row>
    <row r="249" spans="1:17" ht="15.75" thickTop="1" thickBot="1" x14ac:dyDescent="0.25">
      <c r="A249" s="4">
        <v>23102</v>
      </c>
      <c r="B249" s="7">
        <v>46</v>
      </c>
      <c r="C249" s="6">
        <v>0</v>
      </c>
      <c r="D249" s="7">
        <v>170</v>
      </c>
      <c r="E249" s="7">
        <v>24</v>
      </c>
      <c r="F249" s="7">
        <v>23.61</v>
      </c>
      <c r="G249" s="7">
        <v>29.631699999999999</v>
      </c>
      <c r="H249" s="6">
        <v>0.64419999999999999</v>
      </c>
      <c r="I249" s="7">
        <v>0.6</v>
      </c>
      <c r="J249" s="7">
        <v>0</v>
      </c>
      <c r="K249" s="7">
        <v>0</v>
      </c>
      <c r="L249" s="7">
        <v>46</v>
      </c>
      <c r="M249" s="7">
        <v>0.64419999999999999</v>
      </c>
      <c r="N249" s="69">
        <v>242431</v>
      </c>
      <c r="O249" s="45">
        <f t="shared" si="27"/>
        <v>23.611111111111111</v>
      </c>
      <c r="P249" s="48">
        <f t="shared" si="28"/>
        <v>1.9166666666666667</v>
      </c>
      <c r="Q249" s="35">
        <v>30</v>
      </c>
    </row>
    <row r="250" spans="1:17" ht="15.75" thickTop="1" thickBot="1" x14ac:dyDescent="0.25">
      <c r="A250" s="9">
        <v>23132</v>
      </c>
      <c r="B250" s="12">
        <v>59</v>
      </c>
      <c r="C250" s="11">
        <v>0</v>
      </c>
      <c r="D250" s="12">
        <v>208</v>
      </c>
      <c r="E250" s="12">
        <v>24</v>
      </c>
      <c r="F250" s="12">
        <v>27.96</v>
      </c>
      <c r="G250" s="12">
        <v>40.5047</v>
      </c>
      <c r="H250" s="11">
        <v>0.6865</v>
      </c>
      <c r="I250" s="12">
        <v>0.6</v>
      </c>
      <c r="J250" s="12">
        <v>0</v>
      </c>
      <c r="K250" s="12">
        <v>0</v>
      </c>
      <c r="L250" s="12">
        <v>59</v>
      </c>
      <c r="M250" s="12">
        <v>0.6865</v>
      </c>
      <c r="N250" s="70">
        <v>242431</v>
      </c>
      <c r="O250" s="45">
        <f t="shared" si="27"/>
        <v>27.956989247311828</v>
      </c>
      <c r="P250" s="48">
        <f t="shared" si="28"/>
        <v>2.4583333333333335</v>
      </c>
      <c r="Q250" s="35">
        <v>31</v>
      </c>
    </row>
    <row r="251" spans="1:17" ht="15.75" thickTop="1" thickBot="1" x14ac:dyDescent="0.25">
      <c r="A251" s="4">
        <v>23163</v>
      </c>
      <c r="B251" s="7">
        <v>71</v>
      </c>
      <c r="C251" s="6">
        <v>0</v>
      </c>
      <c r="D251" s="7">
        <v>262</v>
      </c>
      <c r="E251" s="7">
        <v>24</v>
      </c>
      <c r="F251" s="7">
        <v>36.39</v>
      </c>
      <c r="G251" s="7">
        <v>40.620600000000003</v>
      </c>
      <c r="H251" s="18">
        <v>0.57210000000000005</v>
      </c>
      <c r="I251" s="7">
        <v>0.6</v>
      </c>
      <c r="J251" s="7">
        <v>0</v>
      </c>
      <c r="K251" s="7">
        <v>0</v>
      </c>
      <c r="L251" s="7">
        <v>71</v>
      </c>
      <c r="M251" s="7">
        <v>0.57210000000000005</v>
      </c>
      <c r="N251" s="69">
        <v>242431</v>
      </c>
      <c r="O251" s="45">
        <f t="shared" si="27"/>
        <v>36.388888888888886</v>
      </c>
      <c r="P251" s="48">
        <f t="shared" si="28"/>
        <v>2.9583333333333335</v>
      </c>
      <c r="Q251" s="35">
        <v>30</v>
      </c>
    </row>
    <row r="252" spans="1:17" ht="15.75" thickTop="1" thickBot="1" x14ac:dyDescent="0.25">
      <c r="A252" s="9">
        <v>23193</v>
      </c>
      <c r="B252" s="12">
        <v>89</v>
      </c>
      <c r="C252" s="11">
        <v>0</v>
      </c>
      <c r="D252" s="12">
        <v>447</v>
      </c>
      <c r="E252" s="12">
        <v>24</v>
      </c>
      <c r="F252" s="12">
        <v>60.08</v>
      </c>
      <c r="G252" s="12">
        <v>71.305999999999997</v>
      </c>
      <c r="H252" s="11">
        <v>0.80120000000000002</v>
      </c>
      <c r="I252" s="12">
        <v>0.6</v>
      </c>
      <c r="J252" s="12">
        <v>0</v>
      </c>
      <c r="K252" s="12">
        <v>0</v>
      </c>
      <c r="L252" s="12">
        <v>89</v>
      </c>
      <c r="M252" s="12">
        <v>0.80120000000000002</v>
      </c>
      <c r="N252" s="70">
        <v>242431</v>
      </c>
      <c r="O252" s="45">
        <f t="shared" si="27"/>
        <v>60.08064516129032</v>
      </c>
      <c r="P252" s="48">
        <f t="shared" si="28"/>
        <v>3.7083333333333335</v>
      </c>
      <c r="Q252" s="35">
        <v>31</v>
      </c>
    </row>
    <row r="253" spans="1:17" ht="15.75" thickTop="1" thickBot="1" x14ac:dyDescent="0.25">
      <c r="A253" s="4">
        <v>23224</v>
      </c>
      <c r="B253" s="7">
        <v>85</v>
      </c>
      <c r="C253" s="6">
        <v>0</v>
      </c>
      <c r="D253" s="7">
        <v>345</v>
      </c>
      <c r="E253" s="7">
        <v>24</v>
      </c>
      <c r="F253" s="7">
        <v>46.37</v>
      </c>
      <c r="G253" s="7">
        <v>59.547800000000002</v>
      </c>
      <c r="H253" s="6">
        <v>0.7006</v>
      </c>
      <c r="I253" s="7">
        <v>0.6</v>
      </c>
      <c r="J253" s="7">
        <v>0</v>
      </c>
      <c r="K253" s="7">
        <v>0</v>
      </c>
      <c r="L253" s="7">
        <v>85</v>
      </c>
      <c r="M253" s="7">
        <v>0.7006</v>
      </c>
      <c r="N253" s="69">
        <v>242431</v>
      </c>
      <c r="O253" s="45">
        <f t="shared" si="27"/>
        <v>46.37096774193548</v>
      </c>
      <c r="P253" s="48">
        <f t="shared" si="28"/>
        <v>3.5416666666666665</v>
      </c>
      <c r="Q253" s="35">
        <v>31</v>
      </c>
    </row>
    <row r="254" spans="1:17" ht="15.75" thickTop="1" thickBot="1" x14ac:dyDescent="0.25">
      <c r="A254" s="9">
        <v>23255</v>
      </c>
      <c r="B254" s="12">
        <v>109</v>
      </c>
      <c r="C254" s="14">
        <v>42</v>
      </c>
      <c r="D254" s="12">
        <v>484</v>
      </c>
      <c r="E254" s="12">
        <v>24</v>
      </c>
      <c r="F254" s="12">
        <v>67.22</v>
      </c>
      <c r="G254" s="12">
        <v>49.962400000000002</v>
      </c>
      <c r="H254" s="11">
        <v>0.74570000000000003</v>
      </c>
      <c r="I254" s="12">
        <v>0.6</v>
      </c>
      <c r="J254" s="12">
        <v>0</v>
      </c>
      <c r="K254" s="12">
        <v>0</v>
      </c>
      <c r="L254" s="12">
        <v>109</v>
      </c>
      <c r="M254" s="12">
        <v>0.45839999999999997</v>
      </c>
      <c r="N254" s="70">
        <v>242431</v>
      </c>
      <c r="O254" s="45">
        <f t="shared" si="27"/>
        <v>67.222222222222229</v>
      </c>
      <c r="P254" s="48">
        <f t="shared" si="28"/>
        <v>4.541666666666667</v>
      </c>
      <c r="Q254" s="35">
        <v>30</v>
      </c>
    </row>
    <row r="255" spans="1:17" ht="16.5" thickTop="1" thickBot="1" x14ac:dyDescent="0.25">
      <c r="A255" s="15" t="s">
        <v>12</v>
      </c>
      <c r="B255" s="15">
        <v>925</v>
      </c>
      <c r="C255" s="15">
        <v>51</v>
      </c>
      <c r="D255" s="16">
        <v>3841</v>
      </c>
      <c r="E255" s="15">
        <v>24</v>
      </c>
      <c r="F255" s="15">
        <v>43.85</v>
      </c>
      <c r="G255" s="15">
        <v>605.37</v>
      </c>
      <c r="H255" s="15">
        <v>0.69259999999999999</v>
      </c>
      <c r="I255" s="15">
        <v>0.6</v>
      </c>
      <c r="J255" s="15">
        <v>3</v>
      </c>
      <c r="K255" s="15">
        <v>2.8212000000000002</v>
      </c>
      <c r="L255" s="15">
        <v>922</v>
      </c>
      <c r="M255" s="15">
        <v>0.64739999999999998</v>
      </c>
      <c r="O255" s="45"/>
      <c r="P255" s="48">
        <f t="shared" si="28"/>
        <v>38.541666666666664</v>
      </c>
      <c r="Q255" s="35">
        <f>SUM(Q243:Q254)</f>
        <v>366</v>
      </c>
    </row>
    <row r="256" spans="1:17" ht="15" thickTop="1" x14ac:dyDescent="0.2"/>
    <row r="257" spans="1:17" ht="15" thickBot="1" x14ac:dyDescent="0.25">
      <c r="A257">
        <v>10781</v>
      </c>
      <c r="E257" s="31">
        <v>24</v>
      </c>
    </row>
    <row r="258" spans="1:17" ht="15.75" thickBot="1" x14ac:dyDescent="0.3">
      <c r="A258" s="2" t="s">
        <v>2</v>
      </c>
      <c r="B258" s="2" t="s">
        <v>3</v>
      </c>
      <c r="C258" s="2" t="s">
        <v>4</v>
      </c>
      <c r="D258" s="2" t="s">
        <v>5</v>
      </c>
      <c r="E258" s="2" t="s">
        <v>6</v>
      </c>
      <c r="F258" s="61" t="s">
        <v>7</v>
      </c>
      <c r="G258" s="2" t="s">
        <v>8</v>
      </c>
      <c r="H258" s="2" t="s">
        <v>9</v>
      </c>
      <c r="I258" s="2" t="s">
        <v>10</v>
      </c>
      <c r="J258" s="2" t="s">
        <v>11</v>
      </c>
      <c r="K258" s="2" t="s">
        <v>9</v>
      </c>
      <c r="L258" s="2" t="s">
        <v>11</v>
      </c>
      <c r="M258" s="2" t="s">
        <v>9</v>
      </c>
      <c r="O258" s="2" t="s">
        <v>7</v>
      </c>
      <c r="P258" s="46" t="s">
        <v>14</v>
      </c>
    </row>
    <row r="259" spans="1:17" ht="16.5" thickTop="1" thickBot="1" x14ac:dyDescent="0.3">
      <c r="A259" s="3"/>
      <c r="B259" s="3"/>
      <c r="C259" s="3"/>
      <c r="D259" s="3"/>
      <c r="E259" s="3"/>
      <c r="F259" s="62"/>
      <c r="G259" s="3"/>
      <c r="H259" s="3"/>
      <c r="I259" s="3"/>
      <c r="J259" s="3"/>
      <c r="K259" s="3"/>
      <c r="L259" s="3"/>
      <c r="M259" s="3"/>
    </row>
    <row r="260" spans="1:17" ht="15.75" thickTop="1" thickBot="1" x14ac:dyDescent="0.25">
      <c r="A260" s="4">
        <v>22920</v>
      </c>
      <c r="B260" s="7">
        <v>72</v>
      </c>
      <c r="C260" s="6">
        <v>0</v>
      </c>
      <c r="D260" s="7">
        <v>302</v>
      </c>
      <c r="E260" s="7">
        <v>24</v>
      </c>
      <c r="F260" s="7">
        <v>40.590000000000003</v>
      </c>
      <c r="G260" s="7">
        <v>48.2667</v>
      </c>
      <c r="H260" s="6">
        <v>0.6704</v>
      </c>
      <c r="I260" s="7">
        <v>0.6</v>
      </c>
      <c r="J260" s="7">
        <v>0</v>
      </c>
      <c r="K260" s="7">
        <v>0</v>
      </c>
      <c r="L260" s="7">
        <v>72</v>
      </c>
      <c r="M260" s="7">
        <v>0.6704</v>
      </c>
      <c r="N260" s="69">
        <v>242184</v>
      </c>
      <c r="O260" s="45">
        <f t="shared" ref="O260:O271" si="29">+(D260*100)/($E$257*Q260)</f>
        <v>40.591397849462368</v>
      </c>
      <c r="P260" s="48">
        <f>+B260/$E$257</f>
        <v>3</v>
      </c>
      <c r="Q260" s="35">
        <v>31</v>
      </c>
    </row>
    <row r="261" spans="1:17" ht="15.75" thickTop="1" thickBot="1" x14ac:dyDescent="0.25">
      <c r="A261" s="9">
        <v>22951</v>
      </c>
      <c r="B261" s="12">
        <v>51</v>
      </c>
      <c r="C261" s="11">
        <v>0</v>
      </c>
      <c r="D261" s="12">
        <v>257</v>
      </c>
      <c r="E261" s="12">
        <v>24</v>
      </c>
      <c r="F261" s="12">
        <v>35.69</v>
      </c>
      <c r="G261" s="12">
        <v>34.266100000000002</v>
      </c>
      <c r="H261" s="11">
        <v>0.67190000000000005</v>
      </c>
      <c r="I261" s="12">
        <v>0.6</v>
      </c>
      <c r="J261" s="12">
        <v>0</v>
      </c>
      <c r="K261" s="12">
        <v>0</v>
      </c>
      <c r="L261" s="12">
        <v>51</v>
      </c>
      <c r="M261" s="12">
        <v>0.67190000000000005</v>
      </c>
      <c r="N261" s="70">
        <v>242184</v>
      </c>
      <c r="O261" s="45">
        <f t="shared" si="29"/>
        <v>35.694444444444443</v>
      </c>
      <c r="P261" s="48">
        <f t="shared" ref="P261:P272" si="30">+B261/$E$257</f>
        <v>2.125</v>
      </c>
      <c r="Q261" s="35">
        <v>30</v>
      </c>
    </row>
    <row r="262" spans="1:17" ht="15.75" thickTop="1" thickBot="1" x14ac:dyDescent="0.25">
      <c r="A262" s="4">
        <v>22981</v>
      </c>
      <c r="B262" s="7">
        <v>54</v>
      </c>
      <c r="C262" s="6">
        <v>0</v>
      </c>
      <c r="D262" s="7">
        <v>211</v>
      </c>
      <c r="E262" s="7">
        <v>24</v>
      </c>
      <c r="F262" s="7">
        <v>28.36</v>
      </c>
      <c r="G262" s="7">
        <v>42.194200000000002</v>
      </c>
      <c r="H262" s="6">
        <v>0.78139999999999998</v>
      </c>
      <c r="I262" s="7">
        <v>0.6</v>
      </c>
      <c r="J262" s="7">
        <v>0</v>
      </c>
      <c r="K262" s="7">
        <v>0</v>
      </c>
      <c r="L262" s="7">
        <v>54</v>
      </c>
      <c r="M262" s="7">
        <v>0.78139999999999998</v>
      </c>
      <c r="N262" s="69">
        <v>242184</v>
      </c>
      <c r="O262" s="45">
        <f t="shared" si="29"/>
        <v>28.36021505376344</v>
      </c>
      <c r="P262" s="48">
        <f t="shared" si="30"/>
        <v>2.25</v>
      </c>
      <c r="Q262" s="35">
        <v>31</v>
      </c>
    </row>
    <row r="263" spans="1:17" ht="15.75" thickTop="1" thickBot="1" x14ac:dyDescent="0.25">
      <c r="A263" s="9">
        <v>23012</v>
      </c>
      <c r="B263" s="12">
        <v>76</v>
      </c>
      <c r="C263" s="11">
        <v>0</v>
      </c>
      <c r="D263" s="12">
        <v>343</v>
      </c>
      <c r="E263" s="12">
        <v>24</v>
      </c>
      <c r="F263" s="12">
        <v>46.1</v>
      </c>
      <c r="G263" s="12">
        <v>50.905099999999997</v>
      </c>
      <c r="H263" s="11">
        <v>0.66979999999999995</v>
      </c>
      <c r="I263" s="12">
        <v>0.6</v>
      </c>
      <c r="J263" s="12">
        <v>0</v>
      </c>
      <c r="K263" s="12">
        <v>0</v>
      </c>
      <c r="L263" s="12">
        <v>76</v>
      </c>
      <c r="M263" s="12">
        <v>0.66979999999999995</v>
      </c>
      <c r="N263" s="70">
        <v>242296</v>
      </c>
      <c r="O263" s="45">
        <f t="shared" si="29"/>
        <v>46.102150537634408</v>
      </c>
      <c r="P263" s="48">
        <f t="shared" si="30"/>
        <v>3.1666666666666665</v>
      </c>
      <c r="Q263" s="35">
        <v>31</v>
      </c>
    </row>
    <row r="264" spans="1:17" ht="15.75" thickTop="1" thickBot="1" x14ac:dyDescent="0.25">
      <c r="A264" s="4">
        <v>23043</v>
      </c>
      <c r="B264" s="7">
        <v>55</v>
      </c>
      <c r="C264" s="6">
        <v>0</v>
      </c>
      <c r="D264" s="7">
        <v>256</v>
      </c>
      <c r="E264" s="7">
        <v>24</v>
      </c>
      <c r="F264" s="7">
        <v>38.1</v>
      </c>
      <c r="G264" s="7">
        <v>38.119900000000001</v>
      </c>
      <c r="H264" s="6">
        <v>0.69310000000000005</v>
      </c>
      <c r="I264" s="7">
        <v>0.6</v>
      </c>
      <c r="J264" s="7">
        <v>0</v>
      </c>
      <c r="K264" s="7">
        <v>0</v>
      </c>
      <c r="L264" s="7">
        <v>55</v>
      </c>
      <c r="M264" s="7">
        <v>0.69310000000000005</v>
      </c>
      <c r="N264" s="69">
        <v>242296</v>
      </c>
      <c r="O264" s="45">
        <f t="shared" si="29"/>
        <v>36.781609195402297</v>
      </c>
      <c r="P264" s="48">
        <f t="shared" si="30"/>
        <v>2.2916666666666665</v>
      </c>
      <c r="Q264" s="35">
        <v>29</v>
      </c>
    </row>
    <row r="265" spans="1:17" ht="15.75" thickTop="1" thickBot="1" x14ac:dyDescent="0.25">
      <c r="A265" s="9">
        <v>23071</v>
      </c>
      <c r="B265" s="12">
        <v>58</v>
      </c>
      <c r="C265" s="11">
        <v>0</v>
      </c>
      <c r="D265" s="12">
        <v>317</v>
      </c>
      <c r="E265" s="12">
        <v>24</v>
      </c>
      <c r="F265" s="12">
        <v>42.61</v>
      </c>
      <c r="G265" s="12">
        <v>50.938499999999998</v>
      </c>
      <c r="H265" s="11">
        <v>0.87829999999999997</v>
      </c>
      <c r="I265" s="12">
        <v>0.6</v>
      </c>
      <c r="J265" s="12">
        <v>0</v>
      </c>
      <c r="K265" s="12">
        <v>0</v>
      </c>
      <c r="L265" s="12">
        <v>58</v>
      </c>
      <c r="M265" s="12">
        <v>0.87829999999999997</v>
      </c>
      <c r="N265" s="70">
        <v>242296</v>
      </c>
      <c r="O265" s="45">
        <f t="shared" si="29"/>
        <v>42.607526881720432</v>
      </c>
      <c r="P265" s="48">
        <f t="shared" si="30"/>
        <v>2.4166666666666665</v>
      </c>
      <c r="Q265" s="35">
        <v>31</v>
      </c>
    </row>
    <row r="266" spans="1:17" ht="15.75" thickTop="1" thickBot="1" x14ac:dyDescent="0.25">
      <c r="A266" s="4">
        <v>23102</v>
      </c>
      <c r="B266" s="7">
        <v>42</v>
      </c>
      <c r="C266" s="6">
        <v>0</v>
      </c>
      <c r="D266" s="7">
        <v>204</v>
      </c>
      <c r="E266" s="7">
        <v>24</v>
      </c>
      <c r="F266" s="7">
        <v>28.33</v>
      </c>
      <c r="G266" s="7">
        <v>31.033999999999999</v>
      </c>
      <c r="H266" s="6">
        <v>0.7389</v>
      </c>
      <c r="I266" s="7">
        <v>0.6</v>
      </c>
      <c r="J266" s="7">
        <v>0</v>
      </c>
      <c r="K266" s="7">
        <v>0</v>
      </c>
      <c r="L266" s="7">
        <v>42</v>
      </c>
      <c r="M266" s="7">
        <v>0.7389</v>
      </c>
      <c r="N266" s="69">
        <v>242296</v>
      </c>
      <c r="O266" s="45">
        <f t="shared" si="29"/>
        <v>28.333333333333332</v>
      </c>
      <c r="P266" s="48">
        <f t="shared" si="30"/>
        <v>1.75</v>
      </c>
      <c r="Q266" s="35">
        <v>30</v>
      </c>
    </row>
    <row r="267" spans="1:17" ht="15.75" thickTop="1" thickBot="1" x14ac:dyDescent="0.25">
      <c r="A267" s="9">
        <v>23132</v>
      </c>
      <c r="B267" s="12">
        <v>58</v>
      </c>
      <c r="C267" s="11">
        <v>0</v>
      </c>
      <c r="D267" s="12">
        <v>223</v>
      </c>
      <c r="E267" s="12">
        <v>24</v>
      </c>
      <c r="F267" s="12">
        <v>29.97</v>
      </c>
      <c r="G267" s="12">
        <v>41.132399999999997</v>
      </c>
      <c r="H267" s="11">
        <v>0.70920000000000005</v>
      </c>
      <c r="I267" s="12">
        <v>0.6</v>
      </c>
      <c r="J267" s="12">
        <v>1</v>
      </c>
      <c r="K267" s="12">
        <v>0.98099999999999998</v>
      </c>
      <c r="L267" s="12">
        <v>57</v>
      </c>
      <c r="M267" s="12">
        <v>0.70440000000000003</v>
      </c>
      <c r="N267" s="70">
        <v>242355</v>
      </c>
      <c r="O267" s="45">
        <f t="shared" si="29"/>
        <v>29.973118279569892</v>
      </c>
      <c r="P267" s="48">
        <f t="shared" si="30"/>
        <v>2.4166666666666665</v>
      </c>
      <c r="Q267" s="35">
        <v>31</v>
      </c>
    </row>
    <row r="268" spans="1:17" ht="15.75" thickTop="1" thickBot="1" x14ac:dyDescent="0.25">
      <c r="A268" s="4">
        <v>23163</v>
      </c>
      <c r="B268" s="7">
        <v>41</v>
      </c>
      <c r="C268" s="6">
        <v>0</v>
      </c>
      <c r="D268" s="7">
        <v>174</v>
      </c>
      <c r="E268" s="7">
        <v>24</v>
      </c>
      <c r="F268" s="7">
        <v>24.17</v>
      </c>
      <c r="G268" s="7">
        <v>30.177199999999999</v>
      </c>
      <c r="H268" s="6">
        <v>0.73599999999999999</v>
      </c>
      <c r="I268" s="7">
        <v>0.6</v>
      </c>
      <c r="J268" s="7">
        <v>1</v>
      </c>
      <c r="K268" s="7">
        <v>1.2241</v>
      </c>
      <c r="L268" s="7">
        <v>40</v>
      </c>
      <c r="M268" s="7">
        <v>0.7238</v>
      </c>
      <c r="N268" s="69">
        <v>242355</v>
      </c>
      <c r="O268" s="45">
        <f t="shared" si="29"/>
        <v>24.166666666666668</v>
      </c>
      <c r="P268" s="48">
        <f t="shared" si="30"/>
        <v>1.7083333333333333</v>
      </c>
      <c r="Q268" s="35">
        <v>30</v>
      </c>
    </row>
    <row r="269" spans="1:17" ht="15.75" thickTop="1" thickBot="1" x14ac:dyDescent="0.25">
      <c r="A269" s="9">
        <v>23193</v>
      </c>
      <c r="B269" s="12">
        <v>58</v>
      </c>
      <c r="C269" s="11">
        <v>0</v>
      </c>
      <c r="D269" s="12">
        <v>271</v>
      </c>
      <c r="E269" s="12">
        <v>24</v>
      </c>
      <c r="F269" s="12">
        <v>36.42</v>
      </c>
      <c r="G269" s="12">
        <v>46.074800000000003</v>
      </c>
      <c r="H269" s="11">
        <v>0.7944</v>
      </c>
      <c r="I269" s="12">
        <v>0.6</v>
      </c>
      <c r="J269" s="12">
        <v>0</v>
      </c>
      <c r="K269" s="12">
        <v>0</v>
      </c>
      <c r="L269" s="12">
        <v>58</v>
      </c>
      <c r="M269" s="12">
        <v>0.7944</v>
      </c>
      <c r="N269" s="70">
        <v>242425</v>
      </c>
      <c r="O269" s="45">
        <f t="shared" si="29"/>
        <v>36.424731182795696</v>
      </c>
      <c r="P269" s="48">
        <f t="shared" si="30"/>
        <v>2.4166666666666665</v>
      </c>
      <c r="Q269" s="35">
        <v>31</v>
      </c>
    </row>
    <row r="270" spans="1:17" ht="15.75" thickTop="1" thickBot="1" x14ac:dyDescent="0.25">
      <c r="A270" s="23">
        <v>23224</v>
      </c>
      <c r="B270" s="24">
        <v>55</v>
      </c>
      <c r="C270" s="25">
        <v>0</v>
      </c>
      <c r="D270" s="24">
        <v>189</v>
      </c>
      <c r="E270" s="24">
        <v>24</v>
      </c>
      <c r="F270" s="24">
        <v>25.4</v>
      </c>
      <c r="G270" s="24">
        <v>36.172699999999999</v>
      </c>
      <c r="H270" s="25">
        <v>0.65769999999999995</v>
      </c>
      <c r="I270" s="24">
        <v>0.6</v>
      </c>
      <c r="J270" s="24">
        <v>1</v>
      </c>
      <c r="K270" s="24">
        <v>0.90100000000000002</v>
      </c>
      <c r="L270" s="24">
        <v>54</v>
      </c>
      <c r="M270" s="24">
        <v>0.6532</v>
      </c>
      <c r="N270" s="72">
        <v>242425</v>
      </c>
      <c r="O270" s="45">
        <f t="shared" si="29"/>
        <v>25.403225806451612</v>
      </c>
      <c r="P270" s="48">
        <f t="shared" si="30"/>
        <v>2.2916666666666665</v>
      </c>
      <c r="Q270" s="35">
        <v>31</v>
      </c>
    </row>
    <row r="271" spans="1:17" ht="15.75" thickTop="1" thickBot="1" x14ac:dyDescent="0.25">
      <c r="A271" s="4">
        <v>23255</v>
      </c>
      <c r="B271" s="12"/>
      <c r="C271" s="11"/>
      <c r="D271" s="12"/>
      <c r="E271" s="12"/>
      <c r="F271" s="64"/>
      <c r="G271" s="12"/>
      <c r="H271" s="11"/>
      <c r="I271" s="12"/>
      <c r="J271" s="12"/>
      <c r="K271" s="12"/>
      <c r="L271" s="12"/>
      <c r="M271" s="12"/>
      <c r="O271" s="45">
        <f t="shared" si="29"/>
        <v>0</v>
      </c>
      <c r="P271" s="48">
        <f t="shared" si="30"/>
        <v>0</v>
      </c>
      <c r="Q271" s="35">
        <v>30</v>
      </c>
    </row>
    <row r="272" spans="1:17" ht="16.5" thickTop="1" thickBot="1" x14ac:dyDescent="0.25">
      <c r="A272" s="15" t="s">
        <v>12</v>
      </c>
      <c r="B272" s="15">
        <v>620</v>
      </c>
      <c r="C272" s="15">
        <v>0</v>
      </c>
      <c r="D272" s="16">
        <v>2747</v>
      </c>
      <c r="E272" s="15">
        <v>24</v>
      </c>
      <c r="F272" s="15">
        <v>34.17</v>
      </c>
      <c r="G272" s="15">
        <v>449.28160000000003</v>
      </c>
      <c r="H272" s="15">
        <v>0.72460000000000002</v>
      </c>
      <c r="I272" s="15">
        <v>0.6</v>
      </c>
      <c r="J272" s="15">
        <v>3</v>
      </c>
      <c r="K272" s="15">
        <v>1.0354000000000001</v>
      </c>
      <c r="L272" s="15">
        <v>617</v>
      </c>
      <c r="M272" s="15">
        <v>0.72309999999999997</v>
      </c>
      <c r="O272" s="45"/>
      <c r="P272" s="48">
        <f t="shared" si="30"/>
        <v>25.833333333333332</v>
      </c>
      <c r="Q272" s="35">
        <f>SUM(Q260:Q271)</f>
        <v>366</v>
      </c>
    </row>
    <row r="273" spans="15:15" ht="15" thickTop="1" x14ac:dyDescent="0.2"/>
    <row r="275" spans="15:15" ht="15" thickBot="1" x14ac:dyDescent="0.25"/>
    <row r="276" spans="15:15" ht="19.5" thickBot="1" x14ac:dyDescent="0.25">
      <c r="O276" s="49">
        <v>62.19</v>
      </c>
    </row>
    <row r="277" spans="15:15" ht="19.5" thickBot="1" x14ac:dyDescent="0.25">
      <c r="O277" s="50">
        <v>65.069999999999993</v>
      </c>
    </row>
    <row r="278" spans="15:15" ht="19.5" thickBot="1" x14ac:dyDescent="0.25">
      <c r="O278" s="50">
        <v>91.13</v>
      </c>
    </row>
    <row r="279" spans="15:15" ht="19.5" thickBot="1" x14ac:dyDescent="0.25">
      <c r="O279" s="50">
        <v>51.23</v>
      </c>
    </row>
    <row r="280" spans="15:15" ht="19.5" thickBot="1" x14ac:dyDescent="0.25">
      <c r="O280" s="50">
        <v>80.83</v>
      </c>
    </row>
    <row r="281" spans="15:15" ht="19.5" thickBot="1" x14ac:dyDescent="0.25">
      <c r="O281" s="50">
        <v>45.1</v>
      </c>
    </row>
    <row r="282" spans="15:15" ht="19.5" thickBot="1" x14ac:dyDescent="0.25">
      <c r="O282" s="50">
        <v>100.37</v>
      </c>
    </row>
    <row r="283" spans="15:15" ht="19.5" thickBot="1" x14ac:dyDescent="0.25">
      <c r="O283" s="50">
        <v>90.53</v>
      </c>
    </row>
    <row r="284" spans="15:15" ht="19.5" thickBot="1" x14ac:dyDescent="0.25">
      <c r="O284" s="50">
        <v>62.64</v>
      </c>
    </row>
    <row r="285" spans="15:15" ht="19.5" thickBot="1" x14ac:dyDescent="0.25">
      <c r="O285" s="50">
        <v>78.23</v>
      </c>
    </row>
    <row r="286" spans="15:15" ht="19.5" thickBot="1" x14ac:dyDescent="0.25">
      <c r="O286" s="50">
        <v>63.03</v>
      </c>
    </row>
    <row r="287" spans="15:15" ht="19.5" thickBot="1" x14ac:dyDescent="0.25">
      <c r="O287" s="50">
        <v>62.5</v>
      </c>
    </row>
    <row r="288" spans="15:15" ht="19.5" thickBot="1" x14ac:dyDescent="0.25">
      <c r="O288" s="50">
        <v>67</v>
      </c>
    </row>
    <row r="289" spans="15:15" ht="19.5" thickBot="1" x14ac:dyDescent="0.25">
      <c r="O289" s="50">
        <v>67.48</v>
      </c>
    </row>
    <row r="290" spans="15:15" ht="19.5" thickBot="1" x14ac:dyDescent="0.25">
      <c r="O290" s="50">
        <v>90.4</v>
      </c>
    </row>
    <row r="291" spans="15:15" ht="19.5" thickBot="1" x14ac:dyDescent="0.25">
      <c r="O291" s="50">
        <v>82.7</v>
      </c>
    </row>
    <row r="293" spans="15:15" x14ac:dyDescent="0.2">
      <c r="O293" s="32">
        <f>SUM(O276:O291)</f>
        <v>1160.43</v>
      </c>
    </row>
    <row r="294" spans="15:15" x14ac:dyDescent="0.2">
      <c r="O294" s="32">
        <f>+O293/16</f>
        <v>72.526875000000004</v>
      </c>
    </row>
  </sheetData>
  <mergeCells count="2"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6"/>
  <sheetViews>
    <sheetView zoomScale="90" zoomScaleNormal="90" workbookViewId="0">
      <selection activeCell="S13" sqref="S13"/>
    </sheetView>
  </sheetViews>
  <sheetFormatPr defaultRowHeight="14.25" x14ac:dyDescent="0.2"/>
  <cols>
    <col min="1" max="1" width="17.625" bestFit="1" customWidth="1"/>
    <col min="2" max="2" width="9.5" bestFit="1" customWidth="1"/>
    <col min="3" max="3" width="10.875" bestFit="1" customWidth="1"/>
  </cols>
  <sheetData>
    <row r="1" spans="1:4" ht="25.5" x14ac:dyDescent="0.2">
      <c r="A1" s="51"/>
      <c r="B1" s="51" t="s">
        <v>7</v>
      </c>
      <c r="C1" s="51" t="s">
        <v>15</v>
      </c>
      <c r="D1" s="52"/>
    </row>
    <row r="2" spans="1:4" ht="26.25" x14ac:dyDescent="0.4">
      <c r="A2" s="57" t="s">
        <v>16</v>
      </c>
      <c r="B2" s="53">
        <f>+'1400'!O17</f>
        <v>0</v>
      </c>
      <c r="C2" s="54">
        <f>+'1400'!P17</f>
        <v>50.137404580152669</v>
      </c>
    </row>
    <row r="3" spans="1:4" ht="26.25" x14ac:dyDescent="0.4">
      <c r="A3" s="57" t="s">
        <v>17</v>
      </c>
      <c r="B3" s="53">
        <f>+'1400'!O34</f>
        <v>0</v>
      </c>
      <c r="C3" s="53">
        <f>+'1400'!P34</f>
        <v>55.884615384615387</v>
      </c>
    </row>
    <row r="4" spans="1:4" ht="26.25" x14ac:dyDescent="0.4">
      <c r="A4" s="57" t="s">
        <v>18</v>
      </c>
      <c r="B4" s="53">
        <f>+'1400'!O51</f>
        <v>0</v>
      </c>
      <c r="C4" s="53">
        <f>+'1400'!P51</f>
        <v>83.966666666666669</v>
      </c>
    </row>
    <row r="5" spans="1:4" ht="26.25" x14ac:dyDescent="0.4">
      <c r="A5" s="57" t="s">
        <v>19</v>
      </c>
      <c r="B5" s="53">
        <f>+'1400'!O68</f>
        <v>0</v>
      </c>
      <c r="C5" s="53">
        <f>+'1400'!P68</f>
        <v>30.955555555555556</v>
      </c>
    </row>
    <row r="6" spans="1:4" ht="26.25" x14ac:dyDescent="0.4">
      <c r="A6" s="57" t="s">
        <v>20</v>
      </c>
      <c r="B6" s="53">
        <f>+'1400'!O85</f>
        <v>0</v>
      </c>
      <c r="C6" s="53">
        <f>+'1400'!P85</f>
        <v>49.133333333333333</v>
      </c>
    </row>
    <row r="7" spans="1:4" ht="26.25" x14ac:dyDescent="0.4">
      <c r="A7" s="57" t="s">
        <v>21</v>
      </c>
      <c r="B7" s="53">
        <f>+'1400'!O102</f>
        <v>0</v>
      </c>
      <c r="C7" s="53">
        <f>+'1400'!P102</f>
        <v>33.233333333333334</v>
      </c>
    </row>
    <row r="8" spans="1:4" ht="26.25" x14ac:dyDescent="0.4">
      <c r="A8" s="57" t="s">
        <v>22</v>
      </c>
      <c r="B8" s="53">
        <f>+'1400'!O119</f>
        <v>0</v>
      </c>
      <c r="C8" s="53">
        <f>+'1400'!P119</f>
        <v>69.319444444444443</v>
      </c>
    </row>
    <row r="9" spans="1:4" ht="26.25" x14ac:dyDescent="0.4">
      <c r="A9" s="57" t="s">
        <v>23</v>
      </c>
      <c r="B9" s="53">
        <f>+'1400'!O136</f>
        <v>0</v>
      </c>
      <c r="C9" s="53">
        <f>+'1400'!P136</f>
        <v>74.066666666666663</v>
      </c>
    </row>
    <row r="10" spans="1:4" ht="26.25" x14ac:dyDescent="0.4">
      <c r="A10" s="57" t="s">
        <v>24</v>
      </c>
      <c r="B10" s="53">
        <f>+'1400'!O153</f>
        <v>0</v>
      </c>
      <c r="C10" s="53">
        <f>+'1400'!P153</f>
        <v>54.41935483870968</v>
      </c>
    </row>
    <row r="11" spans="1:4" ht="26.25" x14ac:dyDescent="0.4">
      <c r="A11" s="57" t="s">
        <v>25</v>
      </c>
      <c r="B11" s="53">
        <f>+'1400'!O170</f>
        <v>0</v>
      </c>
      <c r="C11" s="53">
        <f>+'1400'!P170</f>
        <v>38.739130434782609</v>
      </c>
    </row>
    <row r="12" spans="1:4" ht="26.25" x14ac:dyDescent="0.4">
      <c r="A12" s="57" t="s">
        <v>26</v>
      </c>
      <c r="B12" s="53">
        <f>+'1400'!O187</f>
        <v>0</v>
      </c>
      <c r="C12" s="53">
        <f>+'1400'!P187</f>
        <v>39.93333333333333</v>
      </c>
    </row>
    <row r="13" spans="1:4" ht="26.25" x14ac:dyDescent="0.4">
      <c r="A13" s="57" t="s">
        <v>27</v>
      </c>
      <c r="B13" s="53">
        <f>+'1400'!O204</f>
        <v>0</v>
      </c>
      <c r="C13" s="53">
        <f>+'1400'!P204</f>
        <v>41.25</v>
      </c>
    </row>
    <row r="14" spans="1:4" ht="26.25" x14ac:dyDescent="0.4">
      <c r="A14" s="57" t="s">
        <v>28</v>
      </c>
      <c r="B14" s="53">
        <f>+'1400'!O221</f>
        <v>0</v>
      </c>
      <c r="C14" s="53">
        <f>+'1400'!P221</f>
        <v>53</v>
      </c>
    </row>
    <row r="15" spans="1:4" ht="26.25" x14ac:dyDescent="0.4">
      <c r="A15" s="57" t="s">
        <v>29</v>
      </c>
      <c r="B15" s="53">
        <f>+'1400'!O238</f>
        <v>0</v>
      </c>
      <c r="C15" s="53">
        <f>+'1400'!P238</f>
        <v>69.966666666666669</v>
      </c>
    </row>
    <row r="16" spans="1:4" ht="26.25" x14ac:dyDescent="0.4">
      <c r="A16" s="57" t="s">
        <v>30</v>
      </c>
      <c r="B16" s="53">
        <f>+'1400'!O255</f>
        <v>0</v>
      </c>
      <c r="C16" s="53">
        <f>+'1400'!P255</f>
        <v>38.541666666666664</v>
      </c>
    </row>
    <row r="17" spans="1:3" ht="26.25" x14ac:dyDescent="0.4">
      <c r="A17" s="57" t="s">
        <v>31</v>
      </c>
      <c r="B17" s="58">
        <f>+'1400'!O272</f>
        <v>0</v>
      </c>
      <c r="C17" s="58">
        <f>+'1400'!P272</f>
        <v>25.833333333333332</v>
      </c>
    </row>
    <row r="18" spans="1:3" ht="24" customHeight="1" x14ac:dyDescent="0.2">
      <c r="A18" s="55"/>
      <c r="B18" s="56">
        <f>SUM(B2:B17)</f>
        <v>0</v>
      </c>
      <c r="C18" s="56">
        <f>SUM(C2:C17)</f>
        <v>808.3805052382603</v>
      </c>
    </row>
    <row r="19" spans="1:3" ht="24" customHeight="1" x14ac:dyDescent="0.2">
      <c r="A19" s="55"/>
      <c r="B19" s="56">
        <f>+B18/16</f>
        <v>0</v>
      </c>
      <c r="C19" s="56">
        <f>+C18/16</f>
        <v>50.523781577391269</v>
      </c>
    </row>
    <row r="20" spans="1:3" ht="24" customHeight="1" x14ac:dyDescent="0.2">
      <c r="A20" s="55"/>
      <c r="B20" s="56"/>
      <c r="C20" s="56"/>
    </row>
    <row r="21" spans="1:3" ht="24" customHeight="1" x14ac:dyDescent="0.2">
      <c r="A21" s="55"/>
      <c r="B21" s="56"/>
      <c r="C21" s="56"/>
    </row>
    <row r="22" spans="1:3" ht="24" customHeight="1" x14ac:dyDescent="0.2">
      <c r="A22" s="55"/>
      <c r="B22" s="56"/>
      <c r="C22" s="56"/>
    </row>
    <row r="23" spans="1:3" ht="24" customHeight="1" x14ac:dyDescent="0.2">
      <c r="A23" s="55"/>
      <c r="B23" s="56"/>
      <c r="C23" s="56"/>
    </row>
    <row r="24" spans="1:3" ht="24" customHeight="1" x14ac:dyDescent="0.2"/>
    <row r="25" spans="1:3" ht="24" customHeight="1" x14ac:dyDescent="0.2"/>
    <row r="26" spans="1:3" ht="24" customHeight="1" x14ac:dyDescent="0.2"/>
  </sheetData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1400</vt:lpstr>
      <vt:lpstr>ต้นฉบับpowerpoint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2019-07-31T06:41:12Z</dcterms:created>
  <dcterms:modified xsi:type="dcterms:W3CDTF">2020-10-06T03:02:15Z</dcterms:modified>
</cp:coreProperties>
</file>